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陸災防\Desktop\"/>
    </mc:Choice>
  </mc:AlternateContent>
  <xr:revisionPtr revIDLastSave="0" documentId="13_ncr:1_{C5F877E8-E0B1-4EC4-9FEF-8D22607F49BD}" xr6:coauthVersionLast="47" xr6:coauthVersionMax="47" xr10:uidLastSave="{00000000-0000-0000-0000-000000000000}"/>
  <bookViews>
    <workbookView xWindow="960" yWindow="840" windowWidth="15330" windowHeight="13575" tabRatio="836" activeTab="2" xr2:uid="{00000000-000D-0000-FFFF-FFFF00000000}"/>
  </bookViews>
  <sheets>
    <sheet name="基本燃料サーチャージ" sheetId="44" r:id="rId1"/>
    <sheet name="燃料サーチャージ" sheetId="40" r:id="rId2"/>
    <sheet name="標準的な運賃＋燃料サーチャージ" sheetId="42" r:id="rId3"/>
  </sheets>
  <definedNames>
    <definedName name="_xlnm.Print_Area" localSheetId="1">燃料サーチャージ!$A$3:$N$36</definedName>
    <definedName name="_xlnm.Print_Area" localSheetId="2">'標準的な運賃＋燃料サーチャージ'!$A$3:$N$34</definedName>
  </definedNames>
  <calcPr calcId="191029"/>
</workbook>
</file>

<file path=xl/calcChain.xml><?xml version="1.0" encoding="utf-8"?>
<calcChain xmlns="http://schemas.openxmlformats.org/spreadsheetml/2006/main">
  <c r="C4" i="44" l="1"/>
  <c r="E17" i="44" s="1"/>
  <c r="E18" i="44" l="1"/>
  <c r="E7" i="44"/>
  <c r="E11" i="44"/>
  <c r="E10" i="44"/>
  <c r="E19" i="44"/>
  <c r="E12" i="44"/>
  <c r="E13" i="44"/>
  <c r="E14" i="44"/>
  <c r="E8" i="44"/>
  <c r="E16" i="44"/>
  <c r="D7" i="44"/>
  <c r="E15" i="44"/>
  <c r="E9" i="44"/>
  <c r="E36" i="40" l="1"/>
  <c r="E29" i="40"/>
  <c r="E28" i="40"/>
  <c r="E8" i="40"/>
  <c r="E9" i="40"/>
  <c r="E10" i="40"/>
  <c r="E11" i="40"/>
  <c r="E12" i="40"/>
  <c r="E13" i="40"/>
  <c r="E14" i="40"/>
  <c r="E15" i="40"/>
  <c r="E16" i="40"/>
  <c r="E17" i="40"/>
  <c r="E18" i="40"/>
  <c r="E19" i="40"/>
  <c r="E20" i="40"/>
  <c r="E21" i="40"/>
  <c r="E22" i="40"/>
  <c r="E23" i="40"/>
  <c r="E24" i="40"/>
  <c r="E25" i="40"/>
  <c r="E26" i="40"/>
  <c r="E27" i="40"/>
  <c r="E7" i="40"/>
  <c r="C33" i="42"/>
  <c r="C32" i="42"/>
  <c r="F31" i="42" l="1"/>
  <c r="G31" i="42" s="1"/>
  <c r="H31" i="42" s="1"/>
  <c r="I31" i="42" s="1"/>
  <c r="J31" i="42" s="1"/>
  <c r="K31" i="42" s="1"/>
  <c r="L31" i="42" s="1"/>
  <c r="M31" i="42" s="1"/>
  <c r="N31" i="42" s="1"/>
  <c r="A83" i="42"/>
  <c r="A72" i="42"/>
  <c r="A85" i="42"/>
  <c r="A86" i="42" s="1"/>
  <c r="A87" i="42" s="1"/>
  <c r="A88" i="42" s="1"/>
  <c r="A89" i="42" s="1"/>
  <c r="A90" i="42" s="1"/>
  <c r="A91" i="42" s="1"/>
  <c r="A92" i="42" s="1"/>
  <c r="A93" i="42" s="1"/>
  <c r="A94" i="42" s="1"/>
  <c r="A95" i="42" s="1"/>
  <c r="A96" i="42" s="1"/>
  <c r="B96" i="42" l="1"/>
  <c r="AP66" i="42" s="1"/>
  <c r="E34" i="42" l="1"/>
  <c r="E32" i="42"/>
  <c r="E33" i="42"/>
  <c r="E11" i="42"/>
  <c r="E19" i="42"/>
  <c r="E8" i="42"/>
  <c r="E24" i="42"/>
  <c r="E13" i="42"/>
  <c r="E10" i="42"/>
  <c r="E18" i="42"/>
  <c r="E6" i="42"/>
  <c r="E7" i="42"/>
  <c r="E15" i="42"/>
  <c r="E23" i="42"/>
  <c r="E12" i="42"/>
  <c r="E20" i="42"/>
  <c r="E9" i="42"/>
  <c r="E17" i="42"/>
  <c r="E25" i="42"/>
  <c r="E14" i="42"/>
  <c r="E22" i="42"/>
  <c r="E27" i="42"/>
  <c r="E26" i="42"/>
  <c r="E16" i="42"/>
  <c r="E21" i="42"/>
  <c r="F5" i="42"/>
  <c r="F34" i="42" s="1"/>
  <c r="E4" i="42"/>
  <c r="E30" i="42" s="1"/>
  <c r="E5" i="40"/>
  <c r="C34" i="40"/>
  <c r="C35" i="40"/>
  <c r="E32" i="40"/>
  <c r="F6" i="40"/>
  <c r="F33" i="40"/>
  <c r="G33" i="40" s="1"/>
  <c r="H33" i="40" s="1"/>
  <c r="I33" i="40" s="1"/>
  <c r="J33" i="40" s="1"/>
  <c r="K33" i="40" s="1"/>
  <c r="L33" i="40" s="1"/>
  <c r="M33" i="40" s="1"/>
  <c r="N33" i="40" s="1"/>
  <c r="F32" i="42" l="1"/>
  <c r="F33" i="42"/>
  <c r="F36" i="40"/>
  <c r="F9" i="40"/>
  <c r="F17" i="40"/>
  <c r="F25" i="40"/>
  <c r="F10" i="40"/>
  <c r="F18" i="40"/>
  <c r="F26" i="40"/>
  <c r="F28" i="40"/>
  <c r="F11" i="40"/>
  <c r="F19" i="40"/>
  <c r="F8" i="40"/>
  <c r="F16" i="40"/>
  <c r="F24" i="40"/>
  <c r="F27" i="40"/>
  <c r="F29" i="40"/>
  <c r="F12" i="40"/>
  <c r="F20" i="40"/>
  <c r="F13" i="40"/>
  <c r="F21" i="40"/>
  <c r="F14" i="40"/>
  <c r="F22" i="40"/>
  <c r="F7" i="40"/>
  <c r="F15" i="40"/>
  <c r="F23" i="40"/>
  <c r="F35" i="40"/>
  <c r="E35" i="40"/>
  <c r="F34" i="40"/>
  <c r="E34" i="40"/>
  <c r="F26" i="42"/>
  <c r="F11" i="42"/>
  <c r="F19" i="42"/>
  <c r="F8" i="42"/>
  <c r="F16" i="42"/>
  <c r="F13" i="42"/>
  <c r="F21" i="42"/>
  <c r="F6" i="42"/>
  <c r="F10" i="42"/>
  <c r="F18" i="42"/>
  <c r="F7" i="42"/>
  <c r="F15" i="42"/>
  <c r="F23" i="42"/>
  <c r="F12" i="42"/>
  <c r="F25" i="42"/>
  <c r="F20" i="42"/>
  <c r="F9" i="42"/>
  <c r="F17" i="42"/>
  <c r="F27" i="42"/>
  <c r="F14" i="42"/>
  <c r="F22" i="42"/>
  <c r="F24" i="42"/>
  <c r="G5" i="42"/>
  <c r="G6" i="40"/>
  <c r="G35" i="40" s="1"/>
  <c r="H6" i="40" l="1"/>
  <c r="H34" i="40" s="1"/>
  <c r="G34" i="40"/>
  <c r="H23" i="40"/>
  <c r="H8" i="40"/>
  <c r="H27" i="40"/>
  <c r="H36" i="40"/>
  <c r="H25" i="40"/>
  <c r="H10" i="40"/>
  <c r="H22" i="40"/>
  <c r="H28" i="40"/>
  <c r="H29" i="40"/>
  <c r="H12" i="40"/>
  <c r="H21" i="40"/>
  <c r="H14" i="40"/>
  <c r="G8" i="40"/>
  <c r="G16" i="40"/>
  <c r="G24" i="40"/>
  <c r="G27" i="40"/>
  <c r="G36" i="40"/>
  <c r="G9" i="40"/>
  <c r="G17" i="40"/>
  <c r="G25" i="40"/>
  <c r="G10" i="40"/>
  <c r="G18" i="40"/>
  <c r="G26" i="40"/>
  <c r="G28" i="40"/>
  <c r="G11" i="40"/>
  <c r="G19" i="40"/>
  <c r="G7" i="40"/>
  <c r="G15" i="40"/>
  <c r="G29" i="40"/>
  <c r="G12" i="40"/>
  <c r="G20" i="40"/>
  <c r="G13" i="40"/>
  <c r="G21" i="40"/>
  <c r="G14" i="40"/>
  <c r="G22" i="40"/>
  <c r="G23" i="40"/>
  <c r="G32" i="42"/>
  <c r="G34" i="42"/>
  <c r="G33" i="42"/>
  <c r="G27" i="42"/>
  <c r="G14" i="42"/>
  <c r="G22" i="42"/>
  <c r="G26" i="42"/>
  <c r="G11" i="42"/>
  <c r="G19" i="42"/>
  <c r="G8" i="42"/>
  <c r="G24" i="42"/>
  <c r="G13" i="42"/>
  <c r="G21" i="42"/>
  <c r="G6" i="42"/>
  <c r="G20" i="42"/>
  <c r="G10" i="42"/>
  <c r="G18" i="42"/>
  <c r="G7" i="42"/>
  <c r="G15" i="42"/>
  <c r="G23" i="42"/>
  <c r="G12" i="42"/>
  <c r="G25" i="42"/>
  <c r="G9" i="42"/>
  <c r="G17" i="42"/>
  <c r="G16" i="42"/>
  <c r="H5" i="42"/>
  <c r="I6" i="40"/>
  <c r="H13" i="40" l="1"/>
  <c r="H19" i="40"/>
  <c r="H26" i="40"/>
  <c r="H17" i="40"/>
  <c r="H24" i="40"/>
  <c r="H15" i="40"/>
  <c r="H35" i="40"/>
  <c r="H20" i="40"/>
  <c r="H11" i="40"/>
  <c r="H18" i="40"/>
  <c r="H9" i="40"/>
  <c r="H16" i="40"/>
  <c r="H7" i="40"/>
  <c r="I14" i="40"/>
  <c r="I22" i="40"/>
  <c r="I7" i="40"/>
  <c r="I15" i="40"/>
  <c r="I23" i="40"/>
  <c r="I8" i="40"/>
  <c r="I16" i="40"/>
  <c r="I24" i="40"/>
  <c r="I27" i="40"/>
  <c r="I26" i="40"/>
  <c r="I36" i="40"/>
  <c r="I9" i="40"/>
  <c r="I17" i="40"/>
  <c r="I25" i="40"/>
  <c r="I10" i="40"/>
  <c r="I18" i="40"/>
  <c r="I13" i="40"/>
  <c r="I28" i="40"/>
  <c r="I11" i="40"/>
  <c r="I19" i="40"/>
  <c r="I21" i="40"/>
  <c r="I29" i="40"/>
  <c r="I12" i="40"/>
  <c r="I20" i="40"/>
  <c r="I34" i="40"/>
  <c r="I35" i="40"/>
  <c r="H34" i="42"/>
  <c r="H32" i="42"/>
  <c r="H33" i="42"/>
  <c r="H27" i="42"/>
  <c r="H14" i="42"/>
  <c r="H22" i="42"/>
  <c r="H19" i="42"/>
  <c r="H8" i="42"/>
  <c r="H16" i="42"/>
  <c r="H24" i="42"/>
  <c r="H21" i="42"/>
  <c r="H6" i="42"/>
  <c r="H10" i="42"/>
  <c r="H18" i="42"/>
  <c r="H15" i="42"/>
  <c r="H13" i="42"/>
  <c r="H7" i="42"/>
  <c r="H23" i="42"/>
  <c r="H12" i="42"/>
  <c r="H20" i="42"/>
  <c r="H25" i="42"/>
  <c r="H9" i="42"/>
  <c r="H17" i="42"/>
  <c r="H26" i="42"/>
  <c r="H11" i="42"/>
  <c r="I5" i="42"/>
  <c r="J6" i="40"/>
  <c r="I34" i="42" l="1"/>
  <c r="I32" i="42"/>
  <c r="I33" i="42"/>
  <c r="J13" i="40"/>
  <c r="J21" i="40"/>
  <c r="J14" i="40"/>
  <c r="J22" i="40"/>
  <c r="J7" i="40"/>
  <c r="J15" i="40"/>
  <c r="J23" i="40"/>
  <c r="J20" i="40"/>
  <c r="J8" i="40"/>
  <c r="J16" i="40"/>
  <c r="J24" i="40"/>
  <c r="J27" i="40"/>
  <c r="J36" i="40"/>
  <c r="J9" i="40"/>
  <c r="J17" i="40"/>
  <c r="J25" i="40"/>
  <c r="J10" i="40"/>
  <c r="J18" i="40"/>
  <c r="J26" i="40"/>
  <c r="J29" i="40"/>
  <c r="J12" i="40"/>
  <c r="J28" i="40"/>
  <c r="J11" i="40"/>
  <c r="J19" i="40"/>
  <c r="J34" i="40"/>
  <c r="J35" i="40"/>
  <c r="I9" i="42"/>
  <c r="I17" i="42"/>
  <c r="I27" i="42"/>
  <c r="I14" i="42"/>
  <c r="I22" i="42"/>
  <c r="I19" i="42"/>
  <c r="I8" i="42"/>
  <c r="I16" i="42"/>
  <c r="I24" i="42"/>
  <c r="I15" i="42"/>
  <c r="I23" i="42"/>
  <c r="I13" i="42"/>
  <c r="I21" i="42"/>
  <c r="I6" i="42"/>
  <c r="I10" i="42"/>
  <c r="I18" i="42"/>
  <c r="I7" i="42"/>
  <c r="I12" i="42"/>
  <c r="I20" i="42"/>
  <c r="I25" i="42"/>
  <c r="I26" i="42"/>
  <c r="I11" i="42"/>
  <c r="J5" i="42"/>
  <c r="K6" i="40"/>
  <c r="K29" i="40" l="1"/>
  <c r="K12" i="40"/>
  <c r="K20" i="40"/>
  <c r="K13" i="40"/>
  <c r="K21" i="40"/>
  <c r="K14" i="40"/>
  <c r="K22" i="40"/>
  <c r="K7" i="40"/>
  <c r="K15" i="40"/>
  <c r="K23" i="40"/>
  <c r="K27" i="40"/>
  <c r="K11" i="40"/>
  <c r="K8" i="40"/>
  <c r="K16" i="40"/>
  <c r="K24" i="40"/>
  <c r="K28" i="40"/>
  <c r="K19" i="40"/>
  <c r="K36" i="40"/>
  <c r="K9" i="40"/>
  <c r="K17" i="40"/>
  <c r="K25" i="40"/>
  <c r="K10" i="40"/>
  <c r="K18" i="40"/>
  <c r="K26" i="40"/>
  <c r="K35" i="40"/>
  <c r="K34" i="40"/>
  <c r="J33" i="42"/>
  <c r="J34" i="42"/>
  <c r="J32" i="42"/>
  <c r="J25" i="42"/>
  <c r="J9" i="42"/>
  <c r="J17" i="42"/>
  <c r="J27" i="42"/>
  <c r="J22" i="42"/>
  <c r="J11" i="42"/>
  <c r="J19" i="42"/>
  <c r="J8" i="42"/>
  <c r="J16" i="42"/>
  <c r="J24" i="42"/>
  <c r="J13" i="42"/>
  <c r="J21" i="42"/>
  <c r="J18" i="42"/>
  <c r="J6" i="42"/>
  <c r="J10" i="42"/>
  <c r="J7" i="42"/>
  <c r="J15" i="42"/>
  <c r="J23" i="42"/>
  <c r="J12" i="42"/>
  <c r="J20" i="42"/>
  <c r="J14" i="42"/>
  <c r="J26" i="42"/>
  <c r="K5" i="42"/>
  <c r="L6" i="40"/>
  <c r="L28" i="40" l="1"/>
  <c r="L11" i="40"/>
  <c r="L19" i="40"/>
  <c r="L29" i="40"/>
  <c r="L12" i="40"/>
  <c r="L20" i="40"/>
  <c r="L13" i="40"/>
  <c r="L21" i="40"/>
  <c r="L26" i="40"/>
  <c r="L14" i="40"/>
  <c r="L22" i="40"/>
  <c r="L23" i="40"/>
  <c r="L27" i="40"/>
  <c r="L7" i="40"/>
  <c r="L15" i="40"/>
  <c r="L8" i="40"/>
  <c r="L16" i="40"/>
  <c r="L24" i="40"/>
  <c r="L10" i="40"/>
  <c r="L36" i="40"/>
  <c r="L9" i="40"/>
  <c r="L17" i="40"/>
  <c r="L25" i="40"/>
  <c r="L18" i="40"/>
  <c r="L34" i="40"/>
  <c r="L35" i="40"/>
  <c r="K33" i="42"/>
  <c r="K32" i="42"/>
  <c r="K34" i="42"/>
  <c r="L5" i="42"/>
  <c r="K12" i="42"/>
  <c r="K20" i="42"/>
  <c r="K25" i="42"/>
  <c r="K17" i="42"/>
  <c r="K27" i="42"/>
  <c r="K22" i="42"/>
  <c r="K26" i="42"/>
  <c r="K11" i="42"/>
  <c r="K19" i="42"/>
  <c r="K21" i="42"/>
  <c r="K18" i="42"/>
  <c r="K13" i="42"/>
  <c r="K6" i="42"/>
  <c r="K8" i="42"/>
  <c r="K16" i="42"/>
  <c r="K24" i="42"/>
  <c r="K10" i="42"/>
  <c r="K7" i="42"/>
  <c r="K15" i="42"/>
  <c r="K23" i="42"/>
  <c r="K9" i="42"/>
  <c r="K14" i="42"/>
  <c r="M5" i="42"/>
  <c r="M6" i="40"/>
  <c r="L33" i="42" l="1"/>
  <c r="L32" i="42"/>
  <c r="L34" i="42"/>
  <c r="M10" i="40"/>
  <c r="M18" i="40"/>
  <c r="M26" i="40"/>
  <c r="M28" i="40"/>
  <c r="M11" i="40"/>
  <c r="M19" i="40"/>
  <c r="M29" i="40"/>
  <c r="M12" i="40"/>
  <c r="M20" i="40"/>
  <c r="M13" i="40"/>
  <c r="M21" i="40"/>
  <c r="M27" i="40"/>
  <c r="M17" i="40"/>
  <c r="M25" i="40"/>
  <c r="M14" i="40"/>
  <c r="M22" i="40"/>
  <c r="M7" i="40"/>
  <c r="M15" i="40"/>
  <c r="M23" i="40"/>
  <c r="M9" i="40"/>
  <c r="M8" i="40"/>
  <c r="M16" i="40"/>
  <c r="M24" i="40"/>
  <c r="M36" i="40"/>
  <c r="M35" i="40"/>
  <c r="M34" i="40"/>
  <c r="M34" i="42"/>
  <c r="M32" i="42"/>
  <c r="M33" i="42"/>
  <c r="M7" i="42"/>
  <c r="M15" i="42"/>
  <c r="M23" i="42"/>
  <c r="M12" i="42"/>
  <c r="M20" i="42"/>
  <c r="M25" i="42"/>
  <c r="M9" i="42"/>
  <c r="M17" i="42"/>
  <c r="M27" i="42"/>
  <c r="M14" i="42"/>
  <c r="M22" i="42"/>
  <c r="M26" i="42"/>
  <c r="M21" i="42"/>
  <c r="M13" i="42"/>
  <c r="M11" i="42"/>
  <c r="M19" i="42"/>
  <c r="M8" i="42"/>
  <c r="M16" i="42"/>
  <c r="M24" i="42"/>
  <c r="M6" i="42"/>
  <c r="M10" i="42"/>
  <c r="M18" i="42"/>
  <c r="L12" i="42"/>
  <c r="L20" i="42"/>
  <c r="L9" i="42"/>
  <c r="L27" i="42"/>
  <c r="L14" i="42"/>
  <c r="L22" i="42"/>
  <c r="L26" i="42"/>
  <c r="L11" i="42"/>
  <c r="L19" i="42"/>
  <c r="L8" i="42"/>
  <c r="L16" i="42"/>
  <c r="L24" i="42"/>
  <c r="L21" i="42"/>
  <c r="L13" i="42"/>
  <c r="L6" i="42"/>
  <c r="L10" i="42"/>
  <c r="L18" i="42"/>
  <c r="L7" i="42"/>
  <c r="L15" i="42"/>
  <c r="L23" i="42"/>
  <c r="L25" i="42"/>
  <c r="L17" i="42"/>
  <c r="N5" i="42"/>
  <c r="N6" i="40"/>
  <c r="N36" i="40" l="1"/>
  <c r="N9" i="40"/>
  <c r="N17" i="40"/>
  <c r="N25" i="40"/>
  <c r="N10" i="40"/>
  <c r="N18" i="40"/>
  <c r="N26" i="40"/>
  <c r="N28" i="40"/>
  <c r="N11" i="40"/>
  <c r="N19" i="40"/>
  <c r="N29" i="40"/>
  <c r="N12" i="40"/>
  <c r="N20" i="40"/>
  <c r="N13" i="40"/>
  <c r="N21" i="40"/>
  <c r="N24" i="40"/>
  <c r="N27" i="40"/>
  <c r="N14" i="40"/>
  <c r="N22" i="40"/>
  <c r="N16" i="40"/>
  <c r="N7" i="40"/>
  <c r="N15" i="40"/>
  <c r="N23" i="40"/>
  <c r="N8" i="40"/>
  <c r="N35" i="40"/>
  <c r="N34" i="40"/>
  <c r="N34" i="42"/>
  <c r="N33" i="42"/>
  <c r="N32" i="42"/>
  <c r="N7" i="42"/>
  <c r="N15" i="42"/>
  <c r="N23" i="42"/>
  <c r="N12" i="42"/>
  <c r="N25" i="42"/>
  <c r="N9" i="42"/>
  <c r="N17" i="42"/>
  <c r="N27" i="42"/>
  <c r="N14" i="42"/>
  <c r="N22" i="42"/>
  <c r="N11" i="42"/>
  <c r="N8" i="42"/>
  <c r="N24" i="42"/>
  <c r="N26" i="42"/>
  <c r="N19" i="42"/>
  <c r="N16" i="42"/>
  <c r="N13" i="42"/>
  <c r="N21" i="42"/>
  <c r="N6" i="42"/>
  <c r="N10" i="42"/>
  <c r="N18" i="42"/>
  <c r="N20" i="42"/>
</calcChain>
</file>

<file path=xl/sharedStrings.xml><?xml version="1.0" encoding="utf-8"?>
<sst xmlns="http://schemas.openxmlformats.org/spreadsheetml/2006/main" count="108" uniqueCount="85">
  <si>
    <t>加算額</t>
    <rPh sb="0" eb="3">
      <t>カサンガク</t>
    </rPh>
    <phoneticPr fontId="2"/>
  </si>
  <si>
    <t>Ⅱ　時間制運賃</t>
    <phoneticPr fontId="2"/>
  </si>
  <si>
    <t>Ⅰ　距離制運賃</t>
    <rPh sb="2" eb="4">
      <t>キョリ</t>
    </rPh>
    <rPh sb="4" eb="5">
      <t>セイ</t>
    </rPh>
    <rPh sb="5" eb="7">
      <t>ウンチン</t>
    </rPh>
    <phoneticPr fontId="2"/>
  </si>
  <si>
    <t>トレーラ</t>
    <phoneticPr fontId="2"/>
  </si>
  <si>
    <t>基礎額</t>
    <rPh sb="0" eb="2">
      <t>キソ</t>
    </rPh>
    <rPh sb="2" eb="3">
      <t>ガク</t>
    </rPh>
    <phoneticPr fontId="2"/>
  </si>
  <si>
    <t>走行キロ10ｋｍを
増すごとの加算額</t>
    <rPh sb="0" eb="2">
      <t>ソウコウ</t>
    </rPh>
    <rPh sb="10" eb="11">
      <t>マ</t>
    </rPh>
    <rPh sb="15" eb="17">
      <t>カサン</t>
    </rPh>
    <rPh sb="17" eb="18">
      <t>ガク</t>
    </rPh>
    <phoneticPr fontId="2"/>
  </si>
  <si>
    <t>区分</t>
    <rPh sb="0" eb="2">
      <t>クブン</t>
    </rPh>
    <phoneticPr fontId="2"/>
  </si>
  <si>
    <t>200㎞超～500km以下
20㎞毎の加算額</t>
    <rPh sb="4" eb="5">
      <t>チョウ</t>
    </rPh>
    <rPh sb="11" eb="13">
      <t>イカ</t>
    </rPh>
    <rPh sb="17" eb="18">
      <t>マイ</t>
    </rPh>
    <rPh sb="19" eb="22">
      <t>カサンガク</t>
    </rPh>
    <phoneticPr fontId="2"/>
  </si>
  <si>
    <t>500㎞超
50km毎の加算額</t>
  </si>
  <si>
    <t>　　　　　　　　　　　　　　　　燃料上昇額
　　キロ程　　　　</t>
    <rPh sb="16" eb="18">
      <t>ネンリョウ</t>
    </rPh>
    <rPh sb="18" eb="20">
      <t>ジョウショウ</t>
    </rPh>
    <rPh sb="20" eb="21">
      <t>ガク</t>
    </rPh>
    <rPh sb="26" eb="27">
      <t>テイ</t>
    </rPh>
    <phoneticPr fontId="2"/>
  </si>
  <si>
    <t>　　　　　　　　　　　　　　　　燃料上昇額
　　種別　　　　</t>
    <rPh sb="16" eb="18">
      <t>ネンリョウ</t>
    </rPh>
    <rPh sb="18" eb="20">
      <t>ジョウショウ</t>
    </rPh>
    <rPh sb="20" eb="21">
      <t>ガク</t>
    </rPh>
    <rPh sb="24" eb="26">
      <t>シュベツ</t>
    </rPh>
    <phoneticPr fontId="2"/>
  </si>
  <si>
    <t>前提条件</t>
    <rPh sb="0" eb="4">
      <t>ゼンテイジョウケン</t>
    </rPh>
    <phoneticPr fontId="2"/>
  </si>
  <si>
    <t>小型車</t>
    <rPh sb="0" eb="3">
      <t>コガタシャ</t>
    </rPh>
    <phoneticPr fontId="2"/>
  </si>
  <si>
    <t>中型車</t>
    <rPh sb="0" eb="3">
      <t>チュウガタシャ</t>
    </rPh>
    <phoneticPr fontId="2"/>
  </si>
  <si>
    <t>大型車</t>
    <rPh sb="0" eb="3">
      <t>オオガタシャ</t>
    </rPh>
    <phoneticPr fontId="2"/>
  </si>
  <si>
    <t>「標準的な運賃」に対する燃料サーチャージ</t>
    <rPh sb="1" eb="4">
      <t>ヒョウジュンテキ</t>
    </rPh>
    <rPh sb="5" eb="7">
      <t>ウンチン</t>
    </rPh>
    <rPh sb="9" eb="10">
      <t>タイ</t>
    </rPh>
    <rPh sb="12" eb="14">
      <t>ネンリョウ</t>
    </rPh>
    <phoneticPr fontId="2"/>
  </si>
  <si>
    <t>沖縄総合事務局</t>
    <rPh sb="0" eb="2">
      <t>オキナワ</t>
    </rPh>
    <rPh sb="2" eb="4">
      <t>ソウゴウ</t>
    </rPh>
    <rPh sb="4" eb="7">
      <t>ジムキョク</t>
    </rPh>
    <phoneticPr fontId="2"/>
  </si>
  <si>
    <t>北海道運輸局</t>
    <rPh sb="0" eb="3">
      <t>ホッカイドウ</t>
    </rPh>
    <rPh sb="3" eb="6">
      <t>ウンユキョク</t>
    </rPh>
    <phoneticPr fontId="2"/>
  </si>
  <si>
    <t>東北運輸局</t>
    <rPh sb="0" eb="2">
      <t>トウホク</t>
    </rPh>
    <rPh sb="2" eb="5">
      <t>ウンユキョク</t>
    </rPh>
    <phoneticPr fontId="2"/>
  </si>
  <si>
    <t>北陸信越運輸局</t>
    <rPh sb="0" eb="2">
      <t>ホクリク</t>
    </rPh>
    <rPh sb="2" eb="4">
      <t>シンエツ</t>
    </rPh>
    <rPh sb="4" eb="7">
      <t>ウンユキョク</t>
    </rPh>
    <phoneticPr fontId="2"/>
  </si>
  <si>
    <t>関東運輸局</t>
    <rPh sb="0" eb="2">
      <t>カントウ</t>
    </rPh>
    <rPh sb="2" eb="5">
      <t>ウンユキョク</t>
    </rPh>
    <phoneticPr fontId="2"/>
  </si>
  <si>
    <t>中部運輸局</t>
    <rPh sb="0" eb="2">
      <t>チュウブ</t>
    </rPh>
    <rPh sb="2" eb="5">
      <t>ウンユキョク</t>
    </rPh>
    <phoneticPr fontId="2"/>
  </si>
  <si>
    <t>近畿運輸局</t>
    <rPh sb="0" eb="2">
      <t>キンキ</t>
    </rPh>
    <rPh sb="2" eb="5">
      <t>ウンユキョク</t>
    </rPh>
    <phoneticPr fontId="2"/>
  </si>
  <si>
    <t>中国運輸局</t>
    <rPh sb="0" eb="2">
      <t>チュウゴク</t>
    </rPh>
    <rPh sb="2" eb="5">
      <t>ウンユキョク</t>
    </rPh>
    <phoneticPr fontId="2"/>
  </si>
  <si>
    <t>四国運輸局</t>
    <rPh sb="0" eb="2">
      <t>シコク</t>
    </rPh>
    <rPh sb="2" eb="5">
      <t>ウンユキョク</t>
    </rPh>
    <phoneticPr fontId="2"/>
  </si>
  <si>
    <t>九州運輸局</t>
    <rPh sb="0" eb="2">
      <t>キュウシュウ</t>
    </rPh>
    <rPh sb="2" eb="5">
      <t>ウンユキョク</t>
    </rPh>
    <phoneticPr fontId="2"/>
  </si>
  <si>
    <t>11</t>
    <phoneticPr fontId="2"/>
  </si>
  <si>
    <t>12</t>
    <phoneticPr fontId="2"/>
  </si>
  <si>
    <t>13</t>
    <phoneticPr fontId="2"/>
  </si>
  <si>
    <t>14</t>
    <phoneticPr fontId="2"/>
  </si>
  <si>
    <t>21</t>
    <phoneticPr fontId="2"/>
  </si>
  <si>
    <t>22</t>
    <phoneticPr fontId="2"/>
  </si>
  <si>
    <t>24</t>
    <phoneticPr fontId="2"/>
  </si>
  <si>
    <t>31</t>
    <phoneticPr fontId="2"/>
  </si>
  <si>
    <t>32</t>
    <phoneticPr fontId="2"/>
  </si>
  <si>
    <t>34</t>
    <phoneticPr fontId="2"/>
  </si>
  <si>
    <t>41</t>
    <phoneticPr fontId="2"/>
  </si>
  <si>
    <t>43</t>
    <phoneticPr fontId="2"/>
  </si>
  <si>
    <t>44</t>
    <phoneticPr fontId="2"/>
  </si>
  <si>
    <t>52</t>
    <phoneticPr fontId="2"/>
  </si>
  <si>
    <t>53</t>
    <phoneticPr fontId="2"/>
  </si>
  <si>
    <t>61</t>
    <phoneticPr fontId="2"/>
  </si>
  <si>
    <t>62</t>
    <phoneticPr fontId="2"/>
  </si>
  <si>
    <t>63</t>
    <phoneticPr fontId="2"/>
  </si>
  <si>
    <t>71</t>
    <phoneticPr fontId="2"/>
  </si>
  <si>
    <t>72</t>
    <phoneticPr fontId="2"/>
  </si>
  <si>
    <t>74</t>
    <phoneticPr fontId="2"/>
  </si>
  <si>
    <t>42</t>
    <phoneticPr fontId="2"/>
  </si>
  <si>
    <t>51</t>
    <phoneticPr fontId="2"/>
  </si>
  <si>
    <t>54</t>
    <phoneticPr fontId="2"/>
  </si>
  <si>
    <t>64</t>
    <phoneticPr fontId="2"/>
  </si>
  <si>
    <t>73</t>
    <phoneticPr fontId="2"/>
  </si>
  <si>
    <t>81</t>
    <phoneticPr fontId="2"/>
  </si>
  <si>
    <t>82</t>
    <phoneticPr fontId="2"/>
  </si>
  <si>
    <t>83</t>
    <phoneticPr fontId="2"/>
  </si>
  <si>
    <t>91</t>
    <phoneticPr fontId="2"/>
  </si>
  <si>
    <t>92</t>
    <phoneticPr fontId="2"/>
  </si>
  <si>
    <t>94</t>
    <phoneticPr fontId="2"/>
  </si>
  <si>
    <t>102</t>
    <phoneticPr fontId="2"/>
  </si>
  <si>
    <t>104</t>
    <phoneticPr fontId="2"/>
  </si>
  <si>
    <t>84</t>
    <phoneticPr fontId="2"/>
  </si>
  <si>
    <t>93</t>
    <phoneticPr fontId="2"/>
  </si>
  <si>
    <t>101</t>
    <phoneticPr fontId="2"/>
  </si>
  <si>
    <t>103</t>
    <phoneticPr fontId="2"/>
  </si>
  <si>
    <t>33</t>
    <phoneticPr fontId="2"/>
  </si>
  <si>
    <t>23</t>
    <phoneticPr fontId="2"/>
  </si>
  <si>
    <t>「標準的な運賃」+「燃料サーチャージ」</t>
    <rPh sb="1" eb="4">
      <t>ヒョウジュンテキ</t>
    </rPh>
    <rPh sb="5" eb="7">
      <t>ウンチン</t>
    </rPh>
    <rPh sb="10" eb="12">
      <t>ネンリョウ</t>
    </rPh>
    <phoneticPr fontId="2"/>
  </si>
  <si>
    <t>燃費→</t>
    <rPh sb="0" eb="2">
      <t>ネンピ</t>
    </rPh>
    <phoneticPr fontId="2"/>
  </si>
  <si>
    <t>車種→</t>
    <rPh sb="0" eb="2">
      <t>シャシュ</t>
    </rPh>
    <phoneticPr fontId="2"/>
  </si>
  <si>
    <t>運輸局→</t>
    <rPh sb="0" eb="3">
      <t>ウンユキョク</t>
    </rPh>
    <phoneticPr fontId="2"/>
  </si>
  <si>
    <t>走行キロ10ｋｍを
増すごとの加算額</t>
    <rPh sb="0" eb="2">
      <t>ソウコウ</t>
    </rPh>
    <rPh sb="10" eb="11">
      <t>マ</t>
    </rPh>
    <rPh sb="15" eb="18">
      <t>カサンガク</t>
    </rPh>
    <phoneticPr fontId="2"/>
  </si>
  <si>
    <t>　　　　　　　　　　　　　　　　              燃料上昇額
　　種別　　　　</t>
    <rPh sb="30" eb="32">
      <t>ネンリョウ</t>
    </rPh>
    <rPh sb="32" eb="34">
      <t>ジョウショウ</t>
    </rPh>
    <rPh sb="34" eb="35">
      <t>ガク</t>
    </rPh>
    <rPh sb="38" eb="40">
      <t>シュベツ</t>
    </rPh>
    <phoneticPr fontId="2"/>
  </si>
  <si>
    <t>　　　　　　　      　　　        　　　　　　燃料上昇額
キロ程　　　　</t>
    <rPh sb="30" eb="32">
      <t>ネンリョウ</t>
    </rPh>
    <rPh sb="32" eb="34">
      <t>ジョウショウ</t>
    </rPh>
    <rPh sb="34" eb="35">
      <t>ガク</t>
    </rPh>
    <rPh sb="38" eb="39">
      <t>テイ</t>
    </rPh>
    <phoneticPr fontId="2"/>
  </si>
  <si>
    <t>　・基準価格</t>
    <rPh sb="2" eb="4">
      <t>キジュン</t>
    </rPh>
    <rPh sb="4" eb="6">
      <t>カカク</t>
    </rPh>
    <phoneticPr fontId="2"/>
  </si>
  <si>
    <t>　・燃料上昇額</t>
    <rPh sb="2" eb="4">
      <t>ネンリョウ</t>
    </rPh>
    <rPh sb="4" eb="6">
      <t>ジョウショウ</t>
    </rPh>
    <rPh sb="6" eb="7">
      <t>ガク</t>
    </rPh>
    <phoneticPr fontId="2"/>
  </si>
  <si>
    <t>車種名</t>
    <rPh sb="0" eb="2">
      <t>シャシュ</t>
    </rPh>
    <rPh sb="2" eb="3">
      <t>メイ</t>
    </rPh>
    <phoneticPr fontId="2"/>
  </si>
  <si>
    <r>
      <t xml:space="preserve">平均燃費
</t>
    </r>
    <r>
      <rPr>
        <sz val="9"/>
        <color theme="1"/>
        <rFont val="ＭＳ Ｐゴシック"/>
        <family val="3"/>
        <charset val="128"/>
        <scheme val="minor"/>
      </rPr>
      <t>（b）</t>
    </r>
    <rPh sb="0" eb="2">
      <t>ヘイキン</t>
    </rPh>
    <rPh sb="2" eb="4">
      <t>ネンピ</t>
    </rPh>
    <phoneticPr fontId="2"/>
  </si>
  <si>
    <r>
      <t xml:space="preserve">燃料上昇額
</t>
    </r>
    <r>
      <rPr>
        <sz val="9"/>
        <color theme="1"/>
        <rFont val="ＭＳ Ｐゴシック"/>
        <family val="3"/>
        <charset val="128"/>
        <scheme val="minor"/>
      </rPr>
      <t>（c）</t>
    </r>
    <rPh sb="0" eb="2">
      <t>ネンリョウ</t>
    </rPh>
    <rPh sb="2" eb="5">
      <t>ジョウショウガク</t>
    </rPh>
    <phoneticPr fontId="2"/>
  </si>
  <si>
    <r>
      <t xml:space="preserve">燃料ｻｰﾁｬｰｼﾞ
</t>
    </r>
    <r>
      <rPr>
        <sz val="9"/>
        <color theme="1"/>
        <rFont val="ＭＳ Ｐゴシック"/>
        <family val="3"/>
        <charset val="128"/>
        <scheme val="minor"/>
      </rPr>
      <t>（a÷b×c）=（d）</t>
    </r>
    <rPh sb="0" eb="2">
      <t>ネンリョウ</t>
    </rPh>
    <phoneticPr fontId="2"/>
  </si>
  <si>
    <r>
      <t xml:space="preserve">１回当たり
走行距離
</t>
    </r>
    <r>
      <rPr>
        <sz val="9"/>
        <color theme="1"/>
        <rFont val="ＭＳ Ｐゴシック"/>
        <family val="3"/>
        <charset val="128"/>
        <scheme val="minor"/>
      </rPr>
      <t>（a）</t>
    </r>
    <rPh sb="1" eb="2">
      <t>カイ</t>
    </rPh>
    <rPh sb="2" eb="3">
      <t>ア</t>
    </rPh>
    <rPh sb="6" eb="10">
      <t>ソウコウキョリ</t>
    </rPh>
    <phoneticPr fontId="2"/>
  </si>
  <si>
    <t>　・適用する燃料価格</t>
    <rPh sb="2" eb="4">
      <t>テキヨウ</t>
    </rPh>
    <rPh sb="6" eb="8">
      <t>ネンリョウ</t>
    </rPh>
    <rPh sb="8" eb="10">
      <t>カカク</t>
    </rPh>
    <phoneticPr fontId="2"/>
  </si>
  <si>
    <t>基本的な燃料サーチャージの計算</t>
    <rPh sb="0" eb="3">
      <t>キホンテキ</t>
    </rPh>
    <rPh sb="4" eb="6">
      <t>ネンリョウ</t>
    </rPh>
    <rPh sb="13" eb="15">
      <t>ケイサン</t>
    </rPh>
    <phoneticPr fontId="2"/>
  </si>
  <si>
    <t>※燃料サーチャージの走行距離は、「キロ程÷実車率50％」により算出</t>
    <rPh sb="1" eb="3">
      <t>ネンリョウ</t>
    </rPh>
    <rPh sb="10" eb="14">
      <t>ソウコウキョリ</t>
    </rPh>
    <rPh sb="19" eb="20">
      <t>テイ</t>
    </rPh>
    <rPh sb="21" eb="24">
      <t>ジッシャリツ</t>
    </rPh>
    <rPh sb="31" eb="33">
      <t>サンシュツ</t>
    </rPh>
    <phoneticPr fontId="2"/>
  </si>
  <si>
    <t>※燃料サーチャージの走行距離は、「キロ程÷実車率50％」により算出</t>
    <phoneticPr fontId="2"/>
  </si>
  <si>
    <t>※上記金額に消費税は含められていません。</t>
    <rPh sb="1" eb="5">
      <t>ジョウキキンガク</t>
    </rPh>
    <rPh sb="6" eb="9">
      <t>ショウヒゼイ</t>
    </rPh>
    <rPh sb="10" eb="11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</si>
</sst>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\ &quot;km&quot;"/>
    <numFmt numFmtId="177" formatCode="#,##0&quot;円&quot;"/>
    <numFmt numFmtId="178" formatCode="0&quot;時&quot;&quot;間&quot;"/>
    <numFmt numFmtId="179" formatCode="#,##0&quot;km&quot;&quot;ま&quot;&quot;で&quot;"/>
    <numFmt numFmtId="180" formatCode="#,##0&quot;円&quot;&quot;上&quot;&quot;昇&quot;"/>
    <numFmt numFmtId="181" formatCode="#,##0&quot;km&quot;"/>
    <numFmt numFmtId="182" formatCode="0.00&quot;km/リットル&quot;"/>
    <numFmt numFmtId="183" formatCode="0_ "/>
    <numFmt numFmtId="184" formatCode="#,##0.0&quot;円&quot;"/>
    <numFmt numFmtId="185" formatCode="#,##0.0&quot;km&quot;"/>
    <numFmt numFmtId="186" formatCode="0&quot;回&quot;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9"/>
      <color rgb="FF000000"/>
      <name val="ＭＳ Ｐ明朝"/>
      <family val="1"/>
      <charset val="128"/>
    </font>
    <font>
      <sz val="9"/>
      <color rgb="FF000000"/>
      <name val="ＭＳ Ｐゴシック"/>
      <family val="3"/>
      <charset val="128"/>
    </font>
    <font>
      <sz val="5"/>
      <color rgb="FF000000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color rgb="FF000000"/>
      <name val="ＭＳ Ｐ明朝"/>
      <family val="1"/>
      <charset val="128"/>
    </font>
    <font>
      <sz val="4"/>
      <color rgb="FF00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FF0000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</cellStyleXfs>
  <cellXfs count="114">
    <xf numFmtId="0" fontId="0" fillId="0" borderId="0" xfId="0">
      <alignment vertical="center"/>
    </xf>
    <xf numFmtId="0" fontId="5" fillId="0" borderId="0" xfId="0" applyFo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3" fontId="5" fillId="0" borderId="0" xfId="0" applyNumberFormat="1" applyFont="1" applyProtection="1">
      <alignment vertical="center"/>
      <protection hidden="1"/>
    </xf>
    <xf numFmtId="0" fontId="6" fillId="0" borderId="0" xfId="0" applyFont="1" applyProtection="1">
      <alignment vertical="center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178" fontId="7" fillId="0" borderId="1" xfId="0" applyNumberFormat="1" applyFont="1" applyBorder="1" applyAlignment="1" applyProtection="1">
      <alignment horizontal="center" vertical="center" wrapText="1"/>
      <protection hidden="1"/>
    </xf>
    <xf numFmtId="38" fontId="5" fillId="0" borderId="0" xfId="1" applyFont="1" applyFill="1" applyProtection="1">
      <alignment vertical="center"/>
      <protection hidden="1"/>
    </xf>
    <xf numFmtId="176" fontId="8" fillId="0" borderId="0" xfId="0" applyNumberFormat="1" applyFont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15" fillId="0" borderId="1" xfId="0" applyFont="1" applyBorder="1" applyAlignment="1" applyProtection="1">
      <alignment vertical="center" textRotation="255" wrapText="1"/>
      <protection hidden="1"/>
    </xf>
    <xf numFmtId="180" fontId="14" fillId="0" borderId="1" xfId="0" applyNumberFormat="1" applyFont="1" applyBorder="1" applyAlignment="1" applyProtection="1">
      <alignment horizontal="center" vertical="center" wrapText="1"/>
      <protection hidden="1"/>
    </xf>
    <xf numFmtId="180" fontId="14" fillId="0" borderId="2" xfId="0" applyNumberFormat="1" applyFont="1" applyBorder="1" applyAlignment="1" applyProtection="1">
      <alignment horizontal="center" vertical="center" wrapText="1"/>
      <protection hidden="1"/>
    </xf>
    <xf numFmtId="9" fontId="5" fillId="0" borderId="0" xfId="2" applyFont="1" applyProtection="1">
      <alignment vertical="center"/>
      <protection hidden="1"/>
    </xf>
    <xf numFmtId="183" fontId="5" fillId="0" borderId="0" xfId="0" applyNumberFormat="1" applyFont="1" applyAlignment="1" applyProtection="1">
      <alignment horizontal="center" vertical="center"/>
      <protection hidden="1"/>
    </xf>
    <xf numFmtId="49" fontId="5" fillId="0" borderId="0" xfId="0" quotePrefix="1" applyNumberFormat="1" applyFont="1" applyProtection="1">
      <alignment vertical="center"/>
      <protection hidden="1"/>
    </xf>
    <xf numFmtId="177" fontId="16" fillId="0" borderId="1" xfId="1" applyNumberFormat="1" applyFont="1" applyFill="1" applyBorder="1" applyAlignment="1" applyProtection="1">
      <alignment horizontal="right" vertical="center" shrinkToFit="1"/>
      <protection hidden="1"/>
    </xf>
    <xf numFmtId="0" fontId="17" fillId="3" borderId="15" xfId="0" applyFont="1" applyFill="1" applyBorder="1" applyProtection="1">
      <alignment vertical="center"/>
      <protection hidden="1"/>
    </xf>
    <xf numFmtId="0" fontId="13" fillId="3" borderId="16" xfId="0" applyFont="1" applyFill="1" applyBorder="1" applyProtection="1">
      <alignment vertical="center"/>
      <protection hidden="1"/>
    </xf>
    <xf numFmtId="0" fontId="7" fillId="4" borderId="11" xfId="0" applyFont="1" applyFill="1" applyBorder="1" applyAlignment="1" applyProtection="1">
      <alignment horizontal="center" vertical="center" wrapText="1" shrinkToFit="1"/>
      <protection locked="0" hidden="1"/>
    </xf>
    <xf numFmtId="0" fontId="5" fillId="3" borderId="16" xfId="0" applyFont="1" applyFill="1" applyBorder="1" applyAlignment="1" applyProtection="1">
      <alignment horizontal="right" vertical="center"/>
      <protection hidden="1"/>
    </xf>
    <xf numFmtId="0" fontId="13" fillId="3" borderId="15" xfId="0" applyFont="1" applyFill="1" applyBorder="1" applyProtection="1">
      <alignment vertical="center"/>
      <protection hidden="1"/>
    </xf>
    <xf numFmtId="0" fontId="10" fillId="0" borderId="1" xfId="0" applyFont="1" applyBorder="1" applyAlignment="1" applyProtection="1">
      <alignment vertical="center" wrapText="1"/>
      <protection hidden="1"/>
    </xf>
    <xf numFmtId="0" fontId="5" fillId="0" borderId="1" xfId="0" applyFont="1" applyBorder="1" applyProtection="1">
      <alignment vertical="center"/>
      <protection hidden="1"/>
    </xf>
    <xf numFmtId="177" fontId="16" fillId="0" borderId="1" xfId="1" applyNumberFormat="1" applyFont="1" applyFill="1" applyBorder="1" applyAlignment="1" applyProtection="1">
      <alignment horizontal="right" vertical="center" shrinkToFit="1"/>
    </xf>
    <xf numFmtId="0" fontId="5" fillId="0" borderId="5" xfId="0" applyFont="1" applyBorder="1" applyProtection="1">
      <alignment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13" fillId="0" borderId="0" xfId="0" applyFont="1" applyProtection="1">
      <alignment vertical="center"/>
      <protection hidden="1"/>
    </xf>
    <xf numFmtId="177" fontId="16" fillId="0" borderId="1" xfId="1" applyNumberFormat="1" applyFont="1" applyFill="1" applyBorder="1" applyAlignment="1" applyProtection="1">
      <alignment horizontal="right" vertical="center"/>
      <protection hidden="1"/>
    </xf>
    <xf numFmtId="181" fontId="12" fillId="0" borderId="1" xfId="1" applyNumberFormat="1" applyFont="1" applyBorder="1" applyAlignment="1" applyProtection="1">
      <alignment horizontal="center" vertical="center" wrapText="1"/>
      <protection hidden="1"/>
    </xf>
    <xf numFmtId="3" fontId="12" fillId="0" borderId="1" xfId="0" applyNumberFormat="1" applyFont="1" applyBorder="1" applyAlignment="1" applyProtection="1">
      <alignment horizontal="right" vertical="center" wrapText="1"/>
      <protection hidden="1"/>
    </xf>
    <xf numFmtId="0" fontId="11" fillId="0" borderId="0" xfId="0" applyFont="1" applyAlignment="1" applyProtection="1">
      <alignment horizontal="right" vertical="center"/>
      <protection hidden="1"/>
    </xf>
    <xf numFmtId="0" fontId="11" fillId="0" borderId="3" xfId="0" applyFont="1" applyBorder="1" applyAlignment="1" applyProtection="1">
      <alignment horizontal="right" vertical="center"/>
      <protection hidden="1"/>
    </xf>
    <xf numFmtId="0" fontId="11" fillId="0" borderId="1" xfId="0" applyFont="1" applyBorder="1" applyAlignment="1" applyProtection="1">
      <alignment horizontal="right" vertical="center"/>
      <protection hidden="1"/>
    </xf>
    <xf numFmtId="0" fontId="11" fillId="0" borderId="1" xfId="0" applyFont="1" applyBorder="1" applyProtection="1">
      <alignment vertical="center"/>
      <protection hidden="1"/>
    </xf>
    <xf numFmtId="0" fontId="11" fillId="0" borderId="1" xfId="0" applyFont="1" applyBorder="1" applyAlignment="1" applyProtection="1">
      <alignment horizontal="right" vertical="center" wrapText="1"/>
      <protection hidden="1"/>
    </xf>
    <xf numFmtId="0" fontId="11" fillId="0" borderId="5" xfId="0" applyFont="1" applyBorder="1" applyProtection="1">
      <alignment vertical="center"/>
      <protection hidden="1"/>
    </xf>
    <xf numFmtId="9" fontId="5" fillId="0" borderId="0" xfId="0" applyNumberFormat="1" applyFont="1" applyAlignment="1" applyProtection="1">
      <alignment horizontal="center" vertical="center"/>
      <protection hidden="1"/>
    </xf>
    <xf numFmtId="0" fontId="11" fillId="0" borderId="0" xfId="0" applyFont="1" applyProtection="1">
      <alignment vertical="center"/>
      <protection hidden="1"/>
    </xf>
    <xf numFmtId="0" fontId="20" fillId="0" borderId="0" xfId="0" applyFont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184" fontId="0" fillId="0" borderId="0" xfId="0" applyNumberFormat="1">
      <alignment vertical="center"/>
    </xf>
    <xf numFmtId="0" fontId="0" fillId="0" borderId="21" xfId="0" applyBorder="1">
      <alignment vertical="center"/>
    </xf>
    <xf numFmtId="0" fontId="0" fillId="0" borderId="3" xfId="0" applyBorder="1">
      <alignment vertical="center"/>
    </xf>
    <xf numFmtId="184" fontId="0" fillId="0" borderId="22" xfId="0" applyNumberFormat="1" applyBorder="1">
      <alignment vertical="center"/>
    </xf>
    <xf numFmtId="0" fontId="0" fillId="0" borderId="31" xfId="0" applyBorder="1" applyAlignment="1">
      <alignment horizontal="center" vertical="center"/>
    </xf>
    <xf numFmtId="0" fontId="21" fillId="0" borderId="32" xfId="0" applyFont="1" applyBorder="1" applyAlignment="1">
      <alignment horizontal="center" wrapText="1"/>
    </xf>
    <xf numFmtId="0" fontId="21" fillId="0" borderId="23" xfId="0" applyFont="1" applyBorder="1" applyAlignment="1">
      <alignment horizontal="center" wrapText="1"/>
    </xf>
    <xf numFmtId="0" fontId="21" fillId="0" borderId="24" xfId="0" applyFont="1" applyBorder="1" applyAlignment="1">
      <alignment horizontal="center" wrapText="1"/>
    </xf>
    <xf numFmtId="177" fontId="0" fillId="0" borderId="25" xfId="1" applyNumberFormat="1" applyFont="1" applyFill="1" applyBorder="1" applyAlignment="1" applyProtection="1">
      <alignment horizontal="center" vertical="center"/>
    </xf>
    <xf numFmtId="177" fontId="0" fillId="0" borderId="26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wrapText="1"/>
    </xf>
    <xf numFmtId="176" fontId="0" fillId="0" borderId="0" xfId="1" applyNumberFormat="1" applyFont="1" applyFill="1" applyBorder="1" applyAlignment="1" applyProtection="1">
      <alignment horizontal="center" vertical="center"/>
    </xf>
    <xf numFmtId="185" fontId="0" fillId="0" borderId="0" xfId="1" applyNumberFormat="1" applyFont="1" applyFill="1" applyBorder="1" applyAlignment="1" applyProtection="1">
      <alignment horizontal="center" vertical="center"/>
    </xf>
    <xf numFmtId="177" fontId="0" fillId="0" borderId="0" xfId="1" applyNumberFormat="1" applyFont="1" applyFill="1" applyBorder="1" applyAlignment="1" applyProtection="1">
      <alignment horizontal="center" vertical="center"/>
    </xf>
    <xf numFmtId="186" fontId="0" fillId="0" borderId="0" xfId="1" applyNumberFormat="1" applyFont="1" applyFill="1" applyBorder="1" applyAlignment="1" applyProtection="1">
      <alignment horizontal="center" vertical="center"/>
    </xf>
    <xf numFmtId="177" fontId="0" fillId="0" borderId="0" xfId="1" applyNumberFormat="1" applyFont="1" applyFill="1" applyBorder="1" applyAlignment="1" applyProtection="1">
      <alignment horizontal="right" vertical="center"/>
    </xf>
    <xf numFmtId="184" fontId="0" fillId="4" borderId="11" xfId="0" applyNumberFormat="1" applyFill="1" applyBorder="1" applyProtection="1">
      <alignment vertical="center"/>
      <protection locked="0"/>
    </xf>
    <xf numFmtId="184" fontId="0" fillId="4" borderId="27" xfId="0" applyNumberFormat="1" applyFill="1" applyBorder="1" applyProtection="1">
      <alignment vertical="center"/>
      <protection locked="0"/>
    </xf>
    <xf numFmtId="0" fontId="0" fillId="4" borderId="11" xfId="0" applyFill="1" applyBorder="1" applyAlignment="1" applyProtection="1">
      <alignment horizontal="center" vertical="center"/>
      <protection locked="0"/>
    </xf>
    <xf numFmtId="176" fontId="0" fillId="4" borderId="11" xfId="1" applyNumberFormat="1" applyFont="1" applyFill="1" applyBorder="1" applyAlignment="1" applyProtection="1">
      <alignment horizontal="center" vertical="center"/>
      <protection locked="0"/>
    </xf>
    <xf numFmtId="185" fontId="0" fillId="4" borderId="11" xfId="1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Protection="1">
      <alignment vertical="center"/>
      <protection hidden="1"/>
    </xf>
    <xf numFmtId="184" fontId="0" fillId="0" borderId="28" xfId="1" applyNumberFormat="1" applyFont="1" applyFill="1" applyBorder="1" applyAlignment="1" applyProtection="1">
      <alignment horizontal="center" vertical="center"/>
    </xf>
    <xf numFmtId="184" fontId="0" fillId="0" borderId="29" xfId="1" applyNumberFormat="1" applyFont="1" applyFill="1" applyBorder="1" applyAlignment="1" applyProtection="1">
      <alignment horizontal="center" vertical="center"/>
    </xf>
    <xf numFmtId="184" fontId="0" fillId="0" borderId="30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84" fontId="0" fillId="0" borderId="0" xfId="1" applyNumberFormat="1" applyFont="1" applyFill="1" applyBorder="1" applyAlignment="1" applyProtection="1">
      <alignment horizontal="center" vertical="center"/>
    </xf>
    <xf numFmtId="0" fontId="12" fillId="4" borderId="12" xfId="0" applyFont="1" applyFill="1" applyBorder="1" applyAlignment="1" applyProtection="1">
      <alignment horizontal="center" vertical="center" wrapText="1" shrinkToFit="1"/>
      <protection locked="0" hidden="1"/>
    </xf>
    <xf numFmtId="0" fontId="12" fillId="4" borderId="14" xfId="0" applyFont="1" applyFill="1" applyBorder="1" applyAlignment="1" applyProtection="1">
      <alignment horizontal="center" vertical="center" wrapText="1" shrinkToFit="1"/>
      <protection locked="0" hidden="1"/>
    </xf>
    <xf numFmtId="0" fontId="11" fillId="3" borderId="16" xfId="0" applyFont="1" applyFill="1" applyBorder="1" applyAlignment="1" applyProtection="1">
      <alignment horizontal="right" vertical="center"/>
      <protection hidden="1"/>
    </xf>
    <xf numFmtId="0" fontId="11" fillId="3" borderId="17" xfId="0" applyFont="1" applyFill="1" applyBorder="1" applyAlignment="1" applyProtection="1">
      <alignment horizontal="right" vertical="center"/>
      <protection hidden="1"/>
    </xf>
    <xf numFmtId="0" fontId="11" fillId="3" borderId="18" xfId="0" applyFont="1" applyFill="1" applyBorder="1" applyAlignment="1" applyProtection="1">
      <alignment horizontal="right" vertical="center"/>
      <protection hidden="1"/>
    </xf>
    <xf numFmtId="176" fontId="7" fillId="0" borderId="6" xfId="0" applyNumberFormat="1" applyFont="1" applyBorder="1" applyAlignment="1" applyProtection="1">
      <alignment horizontal="center" vertical="center" wrapText="1"/>
      <protection hidden="1"/>
    </xf>
    <xf numFmtId="176" fontId="7" fillId="0" borderId="7" xfId="0" applyNumberFormat="1" applyFont="1" applyBorder="1" applyAlignment="1" applyProtection="1">
      <alignment horizontal="center" vertical="center" wrapText="1"/>
      <protection hidden="1"/>
    </xf>
    <xf numFmtId="176" fontId="7" fillId="0" borderId="2" xfId="0" applyNumberFormat="1" applyFont="1" applyBorder="1" applyAlignment="1" applyProtection="1">
      <alignment horizontal="center" vertical="center" wrapText="1"/>
      <protection hidden="1"/>
    </xf>
    <xf numFmtId="182" fontId="18" fillId="4" borderId="12" xfId="0" applyNumberFormat="1" applyFont="1" applyFill="1" applyBorder="1" applyAlignment="1" applyProtection="1">
      <alignment horizontal="center" vertical="center"/>
      <protection locked="0" hidden="1"/>
    </xf>
    <xf numFmtId="182" fontId="18" fillId="4" borderId="13" xfId="0" applyNumberFormat="1" applyFont="1" applyFill="1" applyBorder="1" applyAlignment="1" applyProtection="1">
      <alignment horizontal="center" vertical="center"/>
      <protection locked="0" hidden="1"/>
    </xf>
    <xf numFmtId="182" fontId="18" fillId="4" borderId="14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0" xfId="0" applyFont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 wrapText="1" shrinkToFit="1"/>
      <protection hidden="1"/>
    </xf>
    <xf numFmtId="0" fontId="7" fillId="0" borderId="7" xfId="0" applyFont="1" applyBorder="1" applyAlignment="1" applyProtection="1">
      <alignment horizontal="center" vertical="center" wrapText="1" shrinkToFit="1"/>
      <protection hidden="1"/>
    </xf>
    <xf numFmtId="0" fontId="7" fillId="0" borderId="2" xfId="0" applyFont="1" applyBorder="1" applyAlignment="1" applyProtection="1">
      <alignment horizontal="center" vertical="center" wrapText="1" shrinkToFit="1"/>
      <protection hidden="1"/>
    </xf>
    <xf numFmtId="0" fontId="8" fillId="0" borderId="3" xfId="0" applyFont="1" applyBorder="1" applyAlignment="1" applyProtection="1">
      <alignment horizontal="left" vertical="center" wrapText="1"/>
      <protection hidden="1"/>
    </xf>
    <xf numFmtId="0" fontId="8" fillId="0" borderId="6" xfId="0" applyFont="1" applyBorder="1" applyAlignment="1" applyProtection="1">
      <alignment horizontal="center" vertical="center" wrapText="1"/>
      <protection hidden="1"/>
    </xf>
    <xf numFmtId="0" fontId="8" fillId="0" borderId="7" xfId="0" applyFont="1" applyBorder="1" applyAlignment="1" applyProtection="1">
      <alignment horizontal="center" vertical="center" wrapText="1"/>
      <protection hidden="1"/>
    </xf>
    <xf numFmtId="0" fontId="8" fillId="0" borderId="2" xfId="0" applyFont="1" applyBorder="1" applyAlignment="1" applyProtection="1">
      <alignment horizontal="center" vertical="center" wrapText="1"/>
      <protection hidden="1"/>
    </xf>
    <xf numFmtId="0" fontId="9" fillId="0" borderId="8" xfId="0" applyFont="1" applyBorder="1" applyAlignment="1" applyProtection="1">
      <alignment horizontal="left" vertical="center" wrapText="1"/>
      <protection hidden="1"/>
    </xf>
    <xf numFmtId="0" fontId="9" fillId="0" borderId="9" xfId="0" applyFont="1" applyBorder="1" applyAlignment="1" applyProtection="1">
      <alignment horizontal="left" vertical="center" wrapText="1"/>
      <protection hidden="1"/>
    </xf>
    <xf numFmtId="0" fontId="9" fillId="0" borderId="10" xfId="0" applyFont="1" applyBorder="1" applyAlignment="1" applyProtection="1">
      <alignment horizontal="left" vertical="center" wrapText="1"/>
      <protection hidden="1"/>
    </xf>
    <xf numFmtId="0" fontId="7" fillId="0" borderId="6" xfId="0" applyFont="1" applyBorder="1" applyAlignment="1" applyProtection="1">
      <alignment horizontal="center" vertical="center" wrapText="1"/>
      <protection hidden="1"/>
    </xf>
    <xf numFmtId="0" fontId="7" fillId="0" borderId="7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179" fontId="7" fillId="2" borderId="6" xfId="0" applyNumberFormat="1" applyFont="1" applyFill="1" applyBorder="1" applyAlignment="1" applyProtection="1">
      <alignment horizontal="center" vertical="center" wrapText="1"/>
      <protection hidden="1"/>
    </xf>
    <xf numFmtId="179" fontId="7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Border="1" applyAlignment="1" applyProtection="1">
      <alignment horizontal="center" vertical="center" textRotation="255" wrapText="1"/>
      <protection hidden="1"/>
    </xf>
    <xf numFmtId="0" fontId="7" fillId="0" borderId="4" xfId="0" applyFont="1" applyBorder="1" applyAlignment="1" applyProtection="1">
      <alignment horizontal="center" vertical="center" textRotation="255" wrapText="1"/>
      <protection hidden="1"/>
    </xf>
    <xf numFmtId="0" fontId="10" fillId="0" borderId="6" xfId="0" applyFont="1" applyBorder="1" applyAlignment="1" applyProtection="1">
      <alignment horizontal="center" vertical="center" wrapText="1"/>
      <protection hidden="1"/>
    </xf>
    <xf numFmtId="0" fontId="10" fillId="0" borderId="7" xfId="0" applyFont="1" applyBorder="1" applyAlignment="1" applyProtection="1">
      <alignment horizontal="center" vertical="center" wrapText="1"/>
      <protection hidden="1"/>
    </xf>
    <xf numFmtId="0" fontId="10" fillId="0" borderId="2" xfId="0" applyFont="1" applyBorder="1" applyAlignment="1" applyProtection="1">
      <alignment horizontal="center" vertical="center" wrapText="1"/>
      <protection hidden="1"/>
    </xf>
    <xf numFmtId="176" fontId="8" fillId="0" borderId="3" xfId="0" applyNumberFormat="1" applyFont="1" applyBorder="1" applyAlignment="1" applyProtection="1">
      <alignment horizontal="left" vertical="center" wrapText="1"/>
      <protection hidden="1"/>
    </xf>
    <xf numFmtId="0" fontId="10" fillId="0" borderId="20" xfId="0" applyFont="1" applyBorder="1" applyAlignment="1" applyProtection="1">
      <alignment horizontal="left" vertical="center"/>
      <protection hidden="1"/>
    </xf>
    <xf numFmtId="0" fontId="5" fillId="4" borderId="12" xfId="0" applyFont="1" applyFill="1" applyBorder="1" applyAlignment="1" applyProtection="1">
      <alignment horizontal="center" vertical="center"/>
      <protection locked="0" hidden="1"/>
    </xf>
    <xf numFmtId="0" fontId="5" fillId="4" borderId="14" xfId="0" applyFont="1" applyFill="1" applyBorder="1" applyAlignment="1" applyProtection="1">
      <alignment horizontal="center" vertical="center"/>
      <protection locked="0" hidden="1"/>
    </xf>
    <xf numFmtId="182" fontId="5" fillId="4" borderId="12" xfId="0" applyNumberFormat="1" applyFont="1" applyFill="1" applyBorder="1" applyAlignment="1" applyProtection="1">
      <alignment horizontal="center" vertical="center"/>
      <protection locked="0" hidden="1"/>
    </xf>
    <xf numFmtId="182" fontId="5" fillId="4" borderId="14" xfId="0" applyNumberFormat="1" applyFont="1" applyFill="1" applyBorder="1" applyAlignment="1" applyProtection="1">
      <alignment horizontal="center" vertical="center"/>
      <protection locked="0" hidden="1"/>
    </xf>
    <xf numFmtId="0" fontId="5" fillId="3" borderId="16" xfId="0" applyFont="1" applyFill="1" applyBorder="1" applyAlignment="1" applyProtection="1">
      <alignment horizontal="right" vertical="center"/>
      <protection hidden="1"/>
    </xf>
    <xf numFmtId="0" fontId="5" fillId="3" borderId="17" xfId="0" applyFont="1" applyFill="1" applyBorder="1" applyAlignment="1" applyProtection="1">
      <alignment horizontal="right" vertical="center"/>
      <protection hidden="1"/>
    </xf>
    <xf numFmtId="0" fontId="19" fillId="0" borderId="6" xfId="0" applyFont="1" applyBorder="1" applyAlignment="1" applyProtection="1">
      <alignment horizontal="center" vertical="center" wrapText="1" shrinkToFit="1"/>
      <protection hidden="1"/>
    </xf>
    <xf numFmtId="0" fontId="19" fillId="0" borderId="7" xfId="0" applyFont="1" applyBorder="1" applyAlignment="1" applyProtection="1">
      <alignment horizontal="center" vertical="center" wrapText="1" shrinkToFit="1"/>
      <protection hidden="1"/>
    </xf>
    <xf numFmtId="0" fontId="19" fillId="0" borderId="2" xfId="0" applyFont="1" applyBorder="1" applyAlignment="1" applyProtection="1">
      <alignment horizontal="center" vertical="center" wrapText="1" shrinkToFit="1"/>
      <protection hidden="1"/>
    </xf>
  </cellXfs>
  <cellStyles count="6">
    <cellStyle name="パーセント" xfId="2" builtinId="5"/>
    <cellStyle name="桁区切り" xfId="1" builtinId="6"/>
    <cellStyle name="桁区切り 2" xfId="4" xr:uid="{00000000-0005-0000-0000-000002000000}"/>
    <cellStyle name="標準" xfId="0" builtinId="0"/>
    <cellStyle name="標準 2" xfId="3" xr:uid="{00000000-0005-0000-0000-000004000000}"/>
    <cellStyle name="標準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F8524-B8DA-4DC0-875C-D2BDCB55A982}">
  <dimension ref="A1:G44"/>
  <sheetViews>
    <sheetView showGridLines="0" showRowColHeaders="0" workbookViewId="0">
      <selection activeCell="B7" sqref="B7:C7 C4"/>
    </sheetView>
  </sheetViews>
  <sheetFormatPr defaultRowHeight="13.5" x14ac:dyDescent="0.15"/>
  <cols>
    <col min="1" max="1" width="12.375" customWidth="1"/>
    <col min="2" max="5" width="14.25" customWidth="1"/>
  </cols>
  <sheetData>
    <row r="1" spans="1:5" ht="18" thickBot="1" x14ac:dyDescent="0.2">
      <c r="A1" s="40" t="s">
        <v>81</v>
      </c>
    </row>
    <row r="2" spans="1:5" ht="17.25" customHeight="1" thickBot="1" x14ac:dyDescent="0.2">
      <c r="A2" s="41" t="s">
        <v>73</v>
      </c>
      <c r="B2" s="42"/>
      <c r="C2" s="60">
        <v>100</v>
      </c>
      <c r="D2" s="43"/>
    </row>
    <row r="3" spans="1:5" ht="17.25" customHeight="1" thickBot="1" x14ac:dyDescent="0.2">
      <c r="A3" s="44" t="s">
        <v>80</v>
      </c>
      <c r="B3" s="45"/>
      <c r="C3" s="61">
        <v>145</v>
      </c>
      <c r="D3" s="43"/>
    </row>
    <row r="4" spans="1:5" ht="17.25" customHeight="1" thickBot="1" x14ac:dyDescent="0.2">
      <c r="A4" s="44" t="s">
        <v>74</v>
      </c>
      <c r="B4" s="45"/>
      <c r="C4" s="46">
        <f>+C3-C2</f>
        <v>45</v>
      </c>
      <c r="D4" s="43"/>
    </row>
    <row r="5" spans="1:5" ht="14.25" thickBot="1" x14ac:dyDescent="0.2"/>
    <row r="6" spans="1:5" ht="36" thickBot="1" x14ac:dyDescent="0.2">
      <c r="A6" s="47" t="s">
        <v>75</v>
      </c>
      <c r="B6" s="48" t="s">
        <v>79</v>
      </c>
      <c r="C6" s="48" t="s">
        <v>76</v>
      </c>
      <c r="D6" s="49" t="s">
        <v>77</v>
      </c>
      <c r="E6" s="50" t="s">
        <v>78</v>
      </c>
    </row>
    <row r="7" spans="1:5" ht="27.75" customHeight="1" thickBot="1" x14ac:dyDescent="0.2">
      <c r="A7" s="62" t="s">
        <v>12</v>
      </c>
      <c r="B7" s="63">
        <v>90</v>
      </c>
      <c r="C7" s="64">
        <v>7.9</v>
      </c>
      <c r="D7" s="66">
        <f>+C4</f>
        <v>45</v>
      </c>
      <c r="E7" s="51">
        <f>B7/C7*$C$4</f>
        <v>512.65822784810132</v>
      </c>
    </row>
    <row r="8" spans="1:5" ht="27.75" customHeight="1" thickBot="1" x14ac:dyDescent="0.2">
      <c r="A8" s="62"/>
      <c r="B8" s="63"/>
      <c r="C8" s="64"/>
      <c r="D8" s="67"/>
      <c r="E8" s="51" t="e">
        <f t="shared" ref="E8:E12" si="0">B8/C8*$C$4</f>
        <v>#DIV/0!</v>
      </c>
    </row>
    <row r="9" spans="1:5" ht="27.75" customHeight="1" thickBot="1" x14ac:dyDescent="0.2">
      <c r="A9" s="62"/>
      <c r="B9" s="63"/>
      <c r="C9" s="64"/>
      <c r="D9" s="67"/>
      <c r="E9" s="51" t="e">
        <f t="shared" si="0"/>
        <v>#DIV/0!</v>
      </c>
    </row>
    <row r="10" spans="1:5" ht="27.75" customHeight="1" thickBot="1" x14ac:dyDescent="0.2">
      <c r="A10" s="62"/>
      <c r="B10" s="63"/>
      <c r="C10" s="64"/>
      <c r="D10" s="67"/>
      <c r="E10" s="51" t="e">
        <f t="shared" si="0"/>
        <v>#DIV/0!</v>
      </c>
    </row>
    <row r="11" spans="1:5" ht="27.75" customHeight="1" thickBot="1" x14ac:dyDescent="0.2">
      <c r="A11" s="62"/>
      <c r="B11" s="63"/>
      <c r="C11" s="64"/>
      <c r="D11" s="67"/>
      <c r="E11" s="51" t="e">
        <f>B11/C11*$C$4</f>
        <v>#DIV/0!</v>
      </c>
    </row>
    <row r="12" spans="1:5" ht="27.75" customHeight="1" thickBot="1" x14ac:dyDescent="0.2">
      <c r="A12" s="62"/>
      <c r="B12" s="63"/>
      <c r="C12" s="64"/>
      <c r="D12" s="67"/>
      <c r="E12" s="51" t="e">
        <f t="shared" si="0"/>
        <v>#DIV/0!</v>
      </c>
    </row>
    <row r="13" spans="1:5" ht="27.75" customHeight="1" thickBot="1" x14ac:dyDescent="0.2">
      <c r="A13" s="62"/>
      <c r="B13" s="63"/>
      <c r="C13" s="64"/>
      <c r="D13" s="67"/>
      <c r="E13" s="51" t="e">
        <f>B13/C13*$C$4</f>
        <v>#DIV/0!</v>
      </c>
    </row>
    <row r="14" spans="1:5" ht="27.75" customHeight="1" thickBot="1" x14ac:dyDescent="0.2">
      <c r="A14" s="62"/>
      <c r="B14" s="63"/>
      <c r="C14" s="64"/>
      <c r="D14" s="67"/>
      <c r="E14" s="51" t="e">
        <f t="shared" ref="E14:E17" si="1">B14/C14*$C$4</f>
        <v>#DIV/0!</v>
      </c>
    </row>
    <row r="15" spans="1:5" ht="27.75" customHeight="1" thickBot="1" x14ac:dyDescent="0.2">
      <c r="A15" s="62"/>
      <c r="B15" s="63"/>
      <c r="C15" s="64"/>
      <c r="D15" s="67"/>
      <c r="E15" s="51" t="e">
        <f>B15/C15*$C$4</f>
        <v>#DIV/0!</v>
      </c>
    </row>
    <row r="16" spans="1:5" ht="27.75" customHeight="1" thickBot="1" x14ac:dyDescent="0.2">
      <c r="A16" s="62"/>
      <c r="B16" s="63"/>
      <c r="C16" s="64"/>
      <c r="D16" s="67"/>
      <c r="E16" s="51" t="e">
        <f t="shared" si="1"/>
        <v>#DIV/0!</v>
      </c>
    </row>
    <row r="17" spans="1:7" ht="27.75" customHeight="1" thickBot="1" x14ac:dyDescent="0.2">
      <c r="A17" s="62"/>
      <c r="B17" s="63"/>
      <c r="C17" s="64"/>
      <c r="D17" s="67"/>
      <c r="E17" s="51" t="e">
        <f t="shared" si="1"/>
        <v>#DIV/0!</v>
      </c>
    </row>
    <row r="18" spans="1:7" ht="27.75" customHeight="1" thickBot="1" x14ac:dyDescent="0.2">
      <c r="A18" s="62"/>
      <c r="B18" s="63"/>
      <c r="C18" s="64"/>
      <c r="D18" s="67"/>
      <c r="E18" s="51" t="e">
        <f>B18/C18*$C$4</f>
        <v>#DIV/0!</v>
      </c>
    </row>
    <row r="19" spans="1:7" ht="27.75" customHeight="1" thickBot="1" x14ac:dyDescent="0.2">
      <c r="A19" s="62"/>
      <c r="B19" s="63"/>
      <c r="C19" s="64"/>
      <c r="D19" s="68"/>
      <c r="E19" s="52" t="e">
        <f>B19/C19*$C$4</f>
        <v>#DIV/0!</v>
      </c>
    </row>
    <row r="25" spans="1:7" ht="17.25" x14ac:dyDescent="0.15">
      <c r="A25" s="40"/>
    </row>
    <row r="26" spans="1:7" x14ac:dyDescent="0.15">
      <c r="C26" s="43"/>
      <c r="D26" s="43"/>
    </row>
    <row r="27" spans="1:7" x14ac:dyDescent="0.15">
      <c r="C27" s="43"/>
      <c r="D27" s="43"/>
    </row>
    <row r="28" spans="1:7" x14ac:dyDescent="0.15">
      <c r="C28" s="43"/>
      <c r="D28" s="43"/>
    </row>
    <row r="30" spans="1:7" x14ac:dyDescent="0.15">
      <c r="A30" s="53"/>
      <c r="B30" s="54"/>
      <c r="C30" s="54"/>
      <c r="D30" s="54"/>
      <c r="E30" s="54"/>
      <c r="F30" s="54"/>
      <c r="G30" s="54"/>
    </row>
    <row r="31" spans="1:7" ht="27" customHeight="1" x14ac:dyDescent="0.15">
      <c r="A31" s="53"/>
      <c r="B31" s="55"/>
      <c r="C31" s="56"/>
      <c r="D31" s="70"/>
      <c r="E31" s="57"/>
      <c r="F31" s="58"/>
      <c r="G31" s="59"/>
    </row>
    <row r="32" spans="1:7" ht="27" customHeight="1" x14ac:dyDescent="0.15">
      <c r="A32" s="53"/>
      <c r="B32" s="55"/>
      <c r="C32" s="56"/>
      <c r="D32" s="70"/>
      <c r="E32" s="57"/>
      <c r="F32" s="58"/>
      <c r="G32" s="59"/>
    </row>
    <row r="33" spans="1:7" ht="27" customHeight="1" x14ac:dyDescent="0.15">
      <c r="A33" s="53"/>
      <c r="B33" s="55"/>
      <c r="C33" s="56"/>
      <c r="D33" s="70"/>
      <c r="E33" s="57"/>
      <c r="F33" s="58"/>
      <c r="G33" s="59"/>
    </row>
    <row r="34" spans="1:7" ht="27" customHeight="1" x14ac:dyDescent="0.15">
      <c r="A34" s="53"/>
      <c r="B34" s="55"/>
      <c r="C34" s="56"/>
      <c r="D34" s="70"/>
      <c r="E34" s="57"/>
      <c r="F34" s="58"/>
      <c r="G34" s="59"/>
    </row>
    <row r="35" spans="1:7" ht="27" customHeight="1" x14ac:dyDescent="0.15">
      <c r="A35" s="53"/>
      <c r="B35" s="55"/>
      <c r="C35" s="56"/>
      <c r="D35" s="70"/>
      <c r="E35" s="57"/>
      <c r="F35" s="58"/>
      <c r="G35" s="59"/>
    </row>
    <row r="36" spans="1:7" ht="27" customHeight="1" x14ac:dyDescent="0.15">
      <c r="A36" s="53"/>
      <c r="B36" s="55"/>
      <c r="C36" s="56"/>
      <c r="D36" s="70"/>
      <c r="E36" s="57"/>
      <c r="F36" s="58"/>
      <c r="G36" s="59"/>
    </row>
    <row r="37" spans="1:7" ht="27" customHeight="1" x14ac:dyDescent="0.15">
      <c r="A37" s="53"/>
      <c r="B37" s="55"/>
      <c r="C37" s="56"/>
      <c r="D37" s="70"/>
      <c r="E37" s="57"/>
      <c r="F37" s="58"/>
      <c r="G37" s="59"/>
    </row>
    <row r="38" spans="1:7" ht="27" customHeight="1" x14ac:dyDescent="0.15">
      <c r="A38" s="53"/>
      <c r="B38" s="55"/>
      <c r="C38" s="56"/>
      <c r="D38" s="70"/>
      <c r="E38" s="57"/>
      <c r="F38" s="58"/>
      <c r="G38" s="59"/>
    </row>
    <row r="39" spans="1:7" ht="27" customHeight="1" x14ac:dyDescent="0.15">
      <c r="A39" s="53"/>
      <c r="B39" s="55"/>
      <c r="C39" s="56"/>
      <c r="D39" s="70"/>
      <c r="E39" s="57"/>
      <c r="F39" s="58"/>
      <c r="G39" s="59"/>
    </row>
    <row r="40" spans="1:7" ht="27" customHeight="1" x14ac:dyDescent="0.15">
      <c r="A40" s="53"/>
      <c r="B40" s="55"/>
      <c r="C40" s="56"/>
      <c r="D40" s="70"/>
      <c r="E40" s="57"/>
      <c r="F40" s="58"/>
      <c r="G40" s="59"/>
    </row>
    <row r="41" spans="1:7" ht="27" customHeight="1" x14ac:dyDescent="0.15">
      <c r="A41" s="53"/>
      <c r="B41" s="55"/>
      <c r="C41" s="56"/>
      <c r="D41" s="70"/>
      <c r="E41" s="57"/>
      <c r="F41" s="58"/>
      <c r="G41" s="59"/>
    </row>
    <row r="42" spans="1:7" ht="27" customHeight="1" x14ac:dyDescent="0.15">
      <c r="A42" s="53"/>
      <c r="B42" s="55"/>
      <c r="C42" s="56"/>
      <c r="D42" s="70"/>
      <c r="E42" s="57"/>
      <c r="F42" s="58"/>
      <c r="G42" s="59"/>
    </row>
    <row r="43" spans="1:7" ht="27" customHeight="1" x14ac:dyDescent="0.15">
      <c r="A43" s="53"/>
      <c r="B43" s="55"/>
      <c r="C43" s="56"/>
      <c r="D43" s="70"/>
      <c r="E43" s="57"/>
      <c r="F43" s="58"/>
      <c r="G43" s="59"/>
    </row>
    <row r="44" spans="1:7" ht="27" customHeight="1" x14ac:dyDescent="0.15">
      <c r="A44" s="69"/>
      <c r="B44" s="69"/>
      <c r="C44" s="69"/>
      <c r="D44" s="69"/>
      <c r="E44" s="69"/>
      <c r="F44" s="69"/>
      <c r="G44" s="59"/>
    </row>
  </sheetData>
  <sheetProtection algorithmName="SHA-512" hashValue="UzxnJ4gsvjLItESuotTePMPgbZA89F+LEcekE4BPFEC/rsGV7IZLs9mXVIkwPRHfYOGS0TlAoPsA/07TmldV7g==" saltValue="vhETEE2TEc6tduJ5ACOZmg==" spinCount="100000" sheet="1" objects="1" scenarios="1"/>
  <mergeCells count="3">
    <mergeCell ref="D7:D19"/>
    <mergeCell ref="A44:F44"/>
    <mergeCell ref="D31:D43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1918A-014D-48E3-A7B1-DF2C870A6DD3}">
  <sheetPr>
    <tabColor theme="5" tint="0.59999389629810485"/>
  </sheetPr>
  <dimension ref="A1:V38"/>
  <sheetViews>
    <sheetView showGridLines="0" showRowColHeaders="0" zoomScaleNormal="100" workbookViewId="0">
      <selection activeCell="H10" sqref="H10"/>
    </sheetView>
  </sheetViews>
  <sheetFormatPr defaultColWidth="9" defaultRowHeight="11.25" x14ac:dyDescent="0.15"/>
  <cols>
    <col min="1" max="1" width="5.25" style="1" customWidth="1"/>
    <col min="2" max="2" width="5.75" style="1" customWidth="1"/>
    <col min="3" max="3" width="3" style="1" customWidth="1"/>
    <col min="4" max="4" width="5.125" style="1" customWidth="1"/>
    <col min="5" max="5" width="6.375" style="1" customWidth="1"/>
    <col min="6" max="14" width="6" style="1" customWidth="1"/>
    <col min="15" max="15" width="9" style="1"/>
    <col min="16" max="16" width="8.125" style="1" customWidth="1"/>
    <col min="17" max="22" width="8.125" style="1" hidden="1" customWidth="1"/>
    <col min="23" max="16384" width="9" style="1"/>
  </cols>
  <sheetData>
    <row r="1" spans="1:20" ht="25.5" customHeight="1" thickBot="1" x14ac:dyDescent="0.2">
      <c r="A1" s="22" t="s">
        <v>11</v>
      </c>
      <c r="B1" s="19"/>
      <c r="C1" s="73" t="s">
        <v>67</v>
      </c>
      <c r="D1" s="74"/>
      <c r="E1" s="79">
        <v>3.7</v>
      </c>
      <c r="F1" s="80"/>
      <c r="G1" s="81"/>
      <c r="H1" s="75" t="s">
        <v>68</v>
      </c>
      <c r="I1" s="74"/>
      <c r="J1" s="71" t="s">
        <v>12</v>
      </c>
      <c r="K1" s="72"/>
    </row>
    <row r="3" spans="1:20" ht="24.75" customHeight="1" x14ac:dyDescent="0.15">
      <c r="A3" s="82" t="s">
        <v>15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Q3" s="2"/>
      <c r="R3" s="10" t="s">
        <v>12</v>
      </c>
      <c r="S3" s="1">
        <v>50</v>
      </c>
      <c r="T3" s="1">
        <v>100</v>
      </c>
    </row>
    <row r="4" spans="1:20" s="4" customFormat="1" ht="24" customHeight="1" x14ac:dyDescent="0.15">
      <c r="A4" s="86" t="s">
        <v>2</v>
      </c>
      <c r="B4" s="86"/>
      <c r="C4" s="86"/>
      <c r="D4" s="86"/>
      <c r="E4" s="9"/>
      <c r="F4" s="9"/>
      <c r="G4" s="9"/>
      <c r="H4" s="5"/>
      <c r="I4" s="5"/>
      <c r="J4" s="5"/>
      <c r="K4" s="5"/>
      <c r="L4" s="5"/>
      <c r="M4" s="5"/>
      <c r="N4" s="5"/>
      <c r="Q4" s="1"/>
      <c r="R4" s="1" t="s">
        <v>13</v>
      </c>
      <c r="S4" s="1">
        <v>60</v>
      </c>
      <c r="T4" s="1">
        <v>130</v>
      </c>
    </row>
    <row r="5" spans="1:20" s="4" customFormat="1" ht="18" customHeight="1" x14ac:dyDescent="0.15">
      <c r="A5" s="87" t="s">
        <v>6</v>
      </c>
      <c r="B5" s="88"/>
      <c r="C5" s="88"/>
      <c r="D5" s="89"/>
      <c r="E5" s="83" t="str">
        <f>J1</f>
        <v>小型車</v>
      </c>
      <c r="F5" s="84"/>
      <c r="G5" s="84"/>
      <c r="H5" s="84"/>
      <c r="I5" s="84"/>
      <c r="J5" s="84"/>
      <c r="K5" s="84"/>
      <c r="L5" s="84"/>
      <c r="M5" s="84"/>
      <c r="N5" s="85"/>
      <c r="Q5" s="1"/>
      <c r="R5" s="1" t="s">
        <v>14</v>
      </c>
      <c r="S5" s="1">
        <v>60</v>
      </c>
      <c r="T5" s="1">
        <v>130</v>
      </c>
    </row>
    <row r="6" spans="1:20" s="2" customFormat="1" ht="27" customHeight="1" x14ac:dyDescent="0.15">
      <c r="A6" s="90" t="s">
        <v>9</v>
      </c>
      <c r="B6" s="91"/>
      <c r="C6" s="91"/>
      <c r="D6" s="92"/>
      <c r="E6" s="12">
        <v>5</v>
      </c>
      <c r="F6" s="13">
        <f>+E6+5</f>
        <v>10</v>
      </c>
      <c r="G6" s="13">
        <f t="shared" ref="G6:N6" si="0">+F6+5</f>
        <v>15</v>
      </c>
      <c r="H6" s="13">
        <f t="shared" si="0"/>
        <v>20</v>
      </c>
      <c r="I6" s="13">
        <f t="shared" si="0"/>
        <v>25</v>
      </c>
      <c r="J6" s="13">
        <f t="shared" si="0"/>
        <v>30</v>
      </c>
      <c r="K6" s="13">
        <f t="shared" si="0"/>
        <v>35</v>
      </c>
      <c r="L6" s="13">
        <f t="shared" si="0"/>
        <v>40</v>
      </c>
      <c r="M6" s="13">
        <f t="shared" si="0"/>
        <v>45</v>
      </c>
      <c r="N6" s="13">
        <f t="shared" si="0"/>
        <v>50</v>
      </c>
      <c r="Q6" s="1"/>
      <c r="R6" s="1" t="s">
        <v>3</v>
      </c>
      <c r="S6" s="1">
        <v>60</v>
      </c>
      <c r="T6" s="1">
        <v>130</v>
      </c>
    </row>
    <row r="7" spans="1:20" ht="15.75" customHeight="1" x14ac:dyDescent="0.15">
      <c r="A7" s="76">
        <v>10</v>
      </c>
      <c r="B7" s="77"/>
      <c r="C7" s="77"/>
      <c r="D7" s="78"/>
      <c r="E7" s="25">
        <f>ROUNDUP($A7/50%*E$6/$E$1,-1)</f>
        <v>30</v>
      </c>
      <c r="F7" s="25">
        <f t="shared" ref="F7:N7" si="1">ROUNDUP($A7/50%*F$6/$E$1,-1)</f>
        <v>60</v>
      </c>
      <c r="G7" s="25">
        <f t="shared" si="1"/>
        <v>90</v>
      </c>
      <c r="H7" s="25">
        <f t="shared" si="1"/>
        <v>110</v>
      </c>
      <c r="I7" s="25">
        <f t="shared" si="1"/>
        <v>140</v>
      </c>
      <c r="J7" s="25">
        <f t="shared" si="1"/>
        <v>170</v>
      </c>
      <c r="K7" s="25">
        <f t="shared" si="1"/>
        <v>190</v>
      </c>
      <c r="L7" s="25">
        <f t="shared" si="1"/>
        <v>220</v>
      </c>
      <c r="M7" s="25">
        <f t="shared" si="1"/>
        <v>250</v>
      </c>
      <c r="N7" s="25">
        <f t="shared" si="1"/>
        <v>280</v>
      </c>
    </row>
    <row r="8" spans="1:20" ht="15.75" customHeight="1" x14ac:dyDescent="0.15">
      <c r="A8" s="76">
        <v>20</v>
      </c>
      <c r="B8" s="77"/>
      <c r="C8" s="77"/>
      <c r="D8" s="78"/>
      <c r="E8" s="25">
        <f t="shared" ref="E8:N26" si="2">ROUNDUP($A8/50%*E$6/$E$1,-1)</f>
        <v>60</v>
      </c>
      <c r="F8" s="25">
        <f t="shared" si="2"/>
        <v>110</v>
      </c>
      <c r="G8" s="25">
        <f t="shared" si="2"/>
        <v>170</v>
      </c>
      <c r="H8" s="25">
        <f t="shared" si="2"/>
        <v>220</v>
      </c>
      <c r="I8" s="25">
        <f t="shared" si="2"/>
        <v>280</v>
      </c>
      <c r="J8" s="25">
        <f t="shared" si="2"/>
        <v>330</v>
      </c>
      <c r="K8" s="25">
        <f t="shared" si="2"/>
        <v>380</v>
      </c>
      <c r="L8" s="25">
        <f t="shared" si="2"/>
        <v>440</v>
      </c>
      <c r="M8" s="25">
        <f t="shared" si="2"/>
        <v>490</v>
      </c>
      <c r="N8" s="25">
        <f t="shared" si="2"/>
        <v>550</v>
      </c>
    </row>
    <row r="9" spans="1:20" ht="15.75" customHeight="1" x14ac:dyDescent="0.15">
      <c r="A9" s="76">
        <v>30</v>
      </c>
      <c r="B9" s="77"/>
      <c r="C9" s="77"/>
      <c r="D9" s="78"/>
      <c r="E9" s="25">
        <f t="shared" si="2"/>
        <v>90</v>
      </c>
      <c r="F9" s="25">
        <f t="shared" si="2"/>
        <v>170</v>
      </c>
      <c r="G9" s="25">
        <f t="shared" si="2"/>
        <v>250</v>
      </c>
      <c r="H9" s="25">
        <f t="shared" si="2"/>
        <v>330</v>
      </c>
      <c r="I9" s="25">
        <f t="shared" si="2"/>
        <v>410</v>
      </c>
      <c r="J9" s="25">
        <f t="shared" si="2"/>
        <v>490</v>
      </c>
      <c r="K9" s="25">
        <f t="shared" si="2"/>
        <v>570</v>
      </c>
      <c r="L9" s="25">
        <f t="shared" si="2"/>
        <v>650</v>
      </c>
      <c r="M9" s="25">
        <f t="shared" si="2"/>
        <v>730</v>
      </c>
      <c r="N9" s="25">
        <f t="shared" si="2"/>
        <v>820</v>
      </c>
    </row>
    <row r="10" spans="1:20" ht="15.75" customHeight="1" x14ac:dyDescent="0.15">
      <c r="A10" s="76">
        <v>40</v>
      </c>
      <c r="B10" s="77"/>
      <c r="C10" s="77"/>
      <c r="D10" s="78"/>
      <c r="E10" s="25">
        <f t="shared" si="2"/>
        <v>110</v>
      </c>
      <c r="F10" s="25">
        <f t="shared" si="2"/>
        <v>220</v>
      </c>
      <c r="G10" s="25">
        <f t="shared" si="2"/>
        <v>330</v>
      </c>
      <c r="H10" s="25">
        <f t="shared" si="2"/>
        <v>440</v>
      </c>
      <c r="I10" s="25">
        <f t="shared" si="2"/>
        <v>550</v>
      </c>
      <c r="J10" s="25">
        <f t="shared" si="2"/>
        <v>650</v>
      </c>
      <c r="K10" s="25">
        <f t="shared" si="2"/>
        <v>760</v>
      </c>
      <c r="L10" s="25">
        <f t="shared" si="2"/>
        <v>870</v>
      </c>
      <c r="M10" s="25">
        <f t="shared" si="2"/>
        <v>980</v>
      </c>
      <c r="N10" s="25">
        <f t="shared" si="2"/>
        <v>1090</v>
      </c>
    </row>
    <row r="11" spans="1:20" ht="15.75" customHeight="1" x14ac:dyDescent="0.15">
      <c r="A11" s="76">
        <v>50</v>
      </c>
      <c r="B11" s="77"/>
      <c r="C11" s="77"/>
      <c r="D11" s="78"/>
      <c r="E11" s="25">
        <f t="shared" si="2"/>
        <v>140</v>
      </c>
      <c r="F11" s="25">
        <f t="shared" si="2"/>
        <v>280</v>
      </c>
      <c r="G11" s="25">
        <f t="shared" si="2"/>
        <v>410</v>
      </c>
      <c r="H11" s="25">
        <f t="shared" si="2"/>
        <v>550</v>
      </c>
      <c r="I11" s="25">
        <f t="shared" si="2"/>
        <v>680</v>
      </c>
      <c r="J11" s="25">
        <f t="shared" si="2"/>
        <v>820</v>
      </c>
      <c r="K11" s="25">
        <f t="shared" si="2"/>
        <v>950</v>
      </c>
      <c r="L11" s="25">
        <f t="shared" si="2"/>
        <v>1090</v>
      </c>
      <c r="M11" s="25">
        <f t="shared" si="2"/>
        <v>1220</v>
      </c>
      <c r="N11" s="25">
        <f t="shared" si="2"/>
        <v>1360</v>
      </c>
    </row>
    <row r="12" spans="1:20" ht="15.75" customHeight="1" x14ac:dyDescent="0.15">
      <c r="A12" s="76">
        <v>60</v>
      </c>
      <c r="B12" s="77"/>
      <c r="C12" s="77"/>
      <c r="D12" s="78"/>
      <c r="E12" s="25">
        <f t="shared" si="2"/>
        <v>170</v>
      </c>
      <c r="F12" s="25">
        <f t="shared" si="2"/>
        <v>330</v>
      </c>
      <c r="G12" s="25">
        <f t="shared" si="2"/>
        <v>490</v>
      </c>
      <c r="H12" s="25">
        <f t="shared" si="2"/>
        <v>650</v>
      </c>
      <c r="I12" s="25">
        <f t="shared" si="2"/>
        <v>820</v>
      </c>
      <c r="J12" s="25">
        <f t="shared" si="2"/>
        <v>980</v>
      </c>
      <c r="K12" s="25">
        <f t="shared" si="2"/>
        <v>1140</v>
      </c>
      <c r="L12" s="25">
        <f t="shared" si="2"/>
        <v>1300</v>
      </c>
      <c r="M12" s="25">
        <f t="shared" si="2"/>
        <v>1460</v>
      </c>
      <c r="N12" s="25">
        <f t="shared" si="2"/>
        <v>1630</v>
      </c>
    </row>
    <row r="13" spans="1:20" ht="15.75" customHeight="1" x14ac:dyDescent="0.15">
      <c r="A13" s="76">
        <v>70</v>
      </c>
      <c r="B13" s="77"/>
      <c r="C13" s="77"/>
      <c r="D13" s="78"/>
      <c r="E13" s="25">
        <f t="shared" si="2"/>
        <v>190</v>
      </c>
      <c r="F13" s="25">
        <f t="shared" si="2"/>
        <v>380</v>
      </c>
      <c r="G13" s="25">
        <f t="shared" si="2"/>
        <v>570</v>
      </c>
      <c r="H13" s="25">
        <f t="shared" si="2"/>
        <v>760</v>
      </c>
      <c r="I13" s="25">
        <f t="shared" si="2"/>
        <v>950</v>
      </c>
      <c r="J13" s="25">
        <f t="shared" si="2"/>
        <v>1140</v>
      </c>
      <c r="K13" s="25">
        <f t="shared" si="2"/>
        <v>1330</v>
      </c>
      <c r="L13" s="25">
        <f t="shared" si="2"/>
        <v>1520</v>
      </c>
      <c r="M13" s="25">
        <f t="shared" si="2"/>
        <v>1710</v>
      </c>
      <c r="N13" s="25">
        <f t="shared" si="2"/>
        <v>1900</v>
      </c>
    </row>
    <row r="14" spans="1:20" ht="15.75" customHeight="1" x14ac:dyDescent="0.15">
      <c r="A14" s="76">
        <v>80</v>
      </c>
      <c r="B14" s="77"/>
      <c r="C14" s="77"/>
      <c r="D14" s="78"/>
      <c r="E14" s="25">
        <f t="shared" si="2"/>
        <v>220</v>
      </c>
      <c r="F14" s="25">
        <f t="shared" si="2"/>
        <v>440</v>
      </c>
      <c r="G14" s="25">
        <f t="shared" si="2"/>
        <v>650</v>
      </c>
      <c r="H14" s="25">
        <f t="shared" si="2"/>
        <v>870</v>
      </c>
      <c r="I14" s="25">
        <f t="shared" si="2"/>
        <v>1090</v>
      </c>
      <c r="J14" s="25">
        <f t="shared" si="2"/>
        <v>1300</v>
      </c>
      <c r="K14" s="25">
        <f t="shared" si="2"/>
        <v>1520</v>
      </c>
      <c r="L14" s="25">
        <f t="shared" si="2"/>
        <v>1730</v>
      </c>
      <c r="M14" s="25">
        <f t="shared" si="2"/>
        <v>1950</v>
      </c>
      <c r="N14" s="25">
        <f t="shared" si="2"/>
        <v>2170</v>
      </c>
    </row>
    <row r="15" spans="1:20" ht="15.75" customHeight="1" x14ac:dyDescent="0.15">
      <c r="A15" s="76">
        <v>90</v>
      </c>
      <c r="B15" s="77"/>
      <c r="C15" s="77"/>
      <c r="D15" s="78"/>
      <c r="E15" s="25">
        <f t="shared" si="2"/>
        <v>250</v>
      </c>
      <c r="F15" s="25">
        <f t="shared" si="2"/>
        <v>490</v>
      </c>
      <c r="G15" s="25">
        <f t="shared" si="2"/>
        <v>730</v>
      </c>
      <c r="H15" s="25">
        <f t="shared" si="2"/>
        <v>980</v>
      </c>
      <c r="I15" s="25">
        <f t="shared" si="2"/>
        <v>1220</v>
      </c>
      <c r="J15" s="25">
        <f t="shared" si="2"/>
        <v>1460</v>
      </c>
      <c r="K15" s="25">
        <f t="shared" si="2"/>
        <v>1710</v>
      </c>
      <c r="L15" s="25">
        <f t="shared" si="2"/>
        <v>1950</v>
      </c>
      <c r="M15" s="25">
        <f t="shared" si="2"/>
        <v>2190</v>
      </c>
      <c r="N15" s="25">
        <f t="shared" si="2"/>
        <v>2440</v>
      </c>
    </row>
    <row r="16" spans="1:20" ht="15.75" customHeight="1" x14ac:dyDescent="0.15">
      <c r="A16" s="76">
        <v>100</v>
      </c>
      <c r="B16" s="77"/>
      <c r="C16" s="77"/>
      <c r="D16" s="78"/>
      <c r="E16" s="25">
        <f t="shared" si="2"/>
        <v>280</v>
      </c>
      <c r="F16" s="25">
        <f t="shared" si="2"/>
        <v>550</v>
      </c>
      <c r="G16" s="25">
        <f t="shared" si="2"/>
        <v>820</v>
      </c>
      <c r="H16" s="25">
        <f t="shared" si="2"/>
        <v>1090</v>
      </c>
      <c r="I16" s="25">
        <f t="shared" si="2"/>
        <v>1360</v>
      </c>
      <c r="J16" s="25">
        <f t="shared" si="2"/>
        <v>1630</v>
      </c>
      <c r="K16" s="25">
        <f t="shared" si="2"/>
        <v>1900</v>
      </c>
      <c r="L16" s="25">
        <f t="shared" si="2"/>
        <v>2170</v>
      </c>
      <c r="M16" s="25">
        <f t="shared" si="2"/>
        <v>2440</v>
      </c>
      <c r="N16" s="25">
        <f t="shared" si="2"/>
        <v>2710</v>
      </c>
    </row>
    <row r="17" spans="1:14" ht="15.75" customHeight="1" x14ac:dyDescent="0.15">
      <c r="A17" s="76">
        <v>110</v>
      </c>
      <c r="B17" s="77"/>
      <c r="C17" s="77"/>
      <c r="D17" s="78"/>
      <c r="E17" s="25">
        <f t="shared" si="2"/>
        <v>300</v>
      </c>
      <c r="F17" s="25">
        <f t="shared" si="2"/>
        <v>600</v>
      </c>
      <c r="G17" s="25">
        <f t="shared" si="2"/>
        <v>900</v>
      </c>
      <c r="H17" s="25">
        <f t="shared" si="2"/>
        <v>1190</v>
      </c>
      <c r="I17" s="25">
        <f t="shared" si="2"/>
        <v>1490</v>
      </c>
      <c r="J17" s="25">
        <f t="shared" si="2"/>
        <v>1790</v>
      </c>
      <c r="K17" s="25">
        <f t="shared" si="2"/>
        <v>2090</v>
      </c>
      <c r="L17" s="25">
        <f t="shared" si="2"/>
        <v>2380</v>
      </c>
      <c r="M17" s="25">
        <f t="shared" si="2"/>
        <v>2680</v>
      </c>
      <c r="N17" s="25">
        <f t="shared" si="2"/>
        <v>2980</v>
      </c>
    </row>
    <row r="18" spans="1:14" ht="15.75" customHeight="1" x14ac:dyDescent="0.15">
      <c r="A18" s="76">
        <v>120</v>
      </c>
      <c r="B18" s="77"/>
      <c r="C18" s="77"/>
      <c r="D18" s="78"/>
      <c r="E18" s="25">
        <f t="shared" si="2"/>
        <v>330</v>
      </c>
      <c r="F18" s="25">
        <f t="shared" si="2"/>
        <v>650</v>
      </c>
      <c r="G18" s="25">
        <f t="shared" si="2"/>
        <v>980</v>
      </c>
      <c r="H18" s="25">
        <f t="shared" si="2"/>
        <v>1300</v>
      </c>
      <c r="I18" s="25">
        <f t="shared" si="2"/>
        <v>1630</v>
      </c>
      <c r="J18" s="25">
        <f t="shared" si="2"/>
        <v>1950</v>
      </c>
      <c r="K18" s="25">
        <f t="shared" si="2"/>
        <v>2280</v>
      </c>
      <c r="L18" s="25">
        <f t="shared" si="2"/>
        <v>2600</v>
      </c>
      <c r="M18" s="25">
        <f t="shared" si="2"/>
        <v>2920</v>
      </c>
      <c r="N18" s="25">
        <f t="shared" si="2"/>
        <v>3250</v>
      </c>
    </row>
    <row r="19" spans="1:14" ht="15.75" customHeight="1" x14ac:dyDescent="0.15">
      <c r="A19" s="76">
        <v>130</v>
      </c>
      <c r="B19" s="77"/>
      <c r="C19" s="77"/>
      <c r="D19" s="78"/>
      <c r="E19" s="25">
        <f t="shared" si="2"/>
        <v>360</v>
      </c>
      <c r="F19" s="25">
        <f t="shared" si="2"/>
        <v>710</v>
      </c>
      <c r="G19" s="25">
        <f t="shared" si="2"/>
        <v>1060</v>
      </c>
      <c r="H19" s="25">
        <f t="shared" si="2"/>
        <v>1410</v>
      </c>
      <c r="I19" s="25">
        <f t="shared" si="2"/>
        <v>1760</v>
      </c>
      <c r="J19" s="25">
        <f t="shared" si="2"/>
        <v>2110</v>
      </c>
      <c r="K19" s="25">
        <f t="shared" si="2"/>
        <v>2460</v>
      </c>
      <c r="L19" s="25">
        <f t="shared" si="2"/>
        <v>2820</v>
      </c>
      <c r="M19" s="25">
        <f t="shared" si="2"/>
        <v>3170</v>
      </c>
      <c r="N19" s="25">
        <f t="shared" si="2"/>
        <v>3520</v>
      </c>
    </row>
    <row r="20" spans="1:14" ht="15.75" customHeight="1" x14ac:dyDescent="0.15">
      <c r="A20" s="76">
        <v>140</v>
      </c>
      <c r="B20" s="77"/>
      <c r="C20" s="77"/>
      <c r="D20" s="78"/>
      <c r="E20" s="25">
        <f t="shared" si="2"/>
        <v>380</v>
      </c>
      <c r="F20" s="25">
        <f t="shared" si="2"/>
        <v>760</v>
      </c>
      <c r="G20" s="25">
        <f t="shared" si="2"/>
        <v>1140</v>
      </c>
      <c r="H20" s="25">
        <f t="shared" si="2"/>
        <v>1520</v>
      </c>
      <c r="I20" s="25">
        <f t="shared" si="2"/>
        <v>1900</v>
      </c>
      <c r="J20" s="25">
        <f t="shared" si="2"/>
        <v>2280</v>
      </c>
      <c r="K20" s="25">
        <f t="shared" si="2"/>
        <v>2650</v>
      </c>
      <c r="L20" s="25">
        <f t="shared" si="2"/>
        <v>3030</v>
      </c>
      <c r="M20" s="25">
        <f t="shared" si="2"/>
        <v>3410</v>
      </c>
      <c r="N20" s="25">
        <f t="shared" si="2"/>
        <v>3790</v>
      </c>
    </row>
    <row r="21" spans="1:14" ht="15.75" customHeight="1" x14ac:dyDescent="0.15">
      <c r="A21" s="76">
        <v>150</v>
      </c>
      <c r="B21" s="77"/>
      <c r="C21" s="77"/>
      <c r="D21" s="78"/>
      <c r="E21" s="25">
        <f t="shared" si="2"/>
        <v>410</v>
      </c>
      <c r="F21" s="25">
        <f t="shared" si="2"/>
        <v>820</v>
      </c>
      <c r="G21" s="25">
        <f t="shared" si="2"/>
        <v>1220</v>
      </c>
      <c r="H21" s="25">
        <f t="shared" si="2"/>
        <v>1630</v>
      </c>
      <c r="I21" s="25">
        <f t="shared" si="2"/>
        <v>2030</v>
      </c>
      <c r="J21" s="25">
        <f t="shared" si="2"/>
        <v>2440</v>
      </c>
      <c r="K21" s="25">
        <f t="shared" si="2"/>
        <v>2840</v>
      </c>
      <c r="L21" s="25">
        <f t="shared" si="2"/>
        <v>3250</v>
      </c>
      <c r="M21" s="25">
        <f t="shared" si="2"/>
        <v>3650</v>
      </c>
      <c r="N21" s="25">
        <f t="shared" si="2"/>
        <v>4060</v>
      </c>
    </row>
    <row r="22" spans="1:14" ht="15.75" customHeight="1" x14ac:dyDescent="0.15">
      <c r="A22" s="76">
        <v>160</v>
      </c>
      <c r="B22" s="77"/>
      <c r="C22" s="77"/>
      <c r="D22" s="78"/>
      <c r="E22" s="25">
        <f t="shared" si="2"/>
        <v>440</v>
      </c>
      <c r="F22" s="25">
        <f t="shared" si="2"/>
        <v>870</v>
      </c>
      <c r="G22" s="25">
        <f t="shared" si="2"/>
        <v>1300</v>
      </c>
      <c r="H22" s="25">
        <f t="shared" si="2"/>
        <v>1730</v>
      </c>
      <c r="I22" s="25">
        <f t="shared" si="2"/>
        <v>2170</v>
      </c>
      <c r="J22" s="25">
        <f t="shared" si="2"/>
        <v>2600</v>
      </c>
      <c r="K22" s="25">
        <f t="shared" si="2"/>
        <v>3030</v>
      </c>
      <c r="L22" s="25">
        <f t="shared" si="2"/>
        <v>3460</v>
      </c>
      <c r="M22" s="25">
        <f t="shared" si="2"/>
        <v>3900</v>
      </c>
      <c r="N22" s="25">
        <f t="shared" si="2"/>
        <v>4330</v>
      </c>
    </row>
    <row r="23" spans="1:14" ht="15.75" customHeight="1" x14ac:dyDescent="0.15">
      <c r="A23" s="76">
        <v>170</v>
      </c>
      <c r="B23" s="77"/>
      <c r="C23" s="77"/>
      <c r="D23" s="78"/>
      <c r="E23" s="25">
        <f t="shared" si="2"/>
        <v>460</v>
      </c>
      <c r="F23" s="25">
        <f t="shared" si="2"/>
        <v>920</v>
      </c>
      <c r="G23" s="25">
        <f t="shared" si="2"/>
        <v>1380</v>
      </c>
      <c r="H23" s="25">
        <f t="shared" si="2"/>
        <v>1840</v>
      </c>
      <c r="I23" s="25">
        <f t="shared" si="2"/>
        <v>2300</v>
      </c>
      <c r="J23" s="25">
        <f t="shared" si="2"/>
        <v>2760</v>
      </c>
      <c r="K23" s="25">
        <f t="shared" si="2"/>
        <v>3220</v>
      </c>
      <c r="L23" s="25">
        <f t="shared" si="2"/>
        <v>3680</v>
      </c>
      <c r="M23" s="25">
        <f t="shared" si="2"/>
        <v>4140</v>
      </c>
      <c r="N23" s="25">
        <f t="shared" si="2"/>
        <v>4600</v>
      </c>
    </row>
    <row r="24" spans="1:14" ht="15.75" customHeight="1" x14ac:dyDescent="0.15">
      <c r="A24" s="76">
        <v>180</v>
      </c>
      <c r="B24" s="77"/>
      <c r="C24" s="77"/>
      <c r="D24" s="78"/>
      <c r="E24" s="25">
        <f t="shared" si="2"/>
        <v>490</v>
      </c>
      <c r="F24" s="25">
        <f t="shared" si="2"/>
        <v>980</v>
      </c>
      <c r="G24" s="25">
        <f t="shared" si="2"/>
        <v>1460</v>
      </c>
      <c r="H24" s="25">
        <f t="shared" si="2"/>
        <v>1950</v>
      </c>
      <c r="I24" s="25">
        <f t="shared" si="2"/>
        <v>2440</v>
      </c>
      <c r="J24" s="25">
        <f t="shared" si="2"/>
        <v>2920</v>
      </c>
      <c r="K24" s="25">
        <f t="shared" si="2"/>
        <v>3410</v>
      </c>
      <c r="L24" s="25">
        <f t="shared" si="2"/>
        <v>3900</v>
      </c>
      <c r="M24" s="25">
        <f t="shared" si="2"/>
        <v>4380</v>
      </c>
      <c r="N24" s="25">
        <f t="shared" si="2"/>
        <v>4870</v>
      </c>
    </row>
    <row r="25" spans="1:14" ht="15.75" customHeight="1" x14ac:dyDescent="0.15">
      <c r="A25" s="76">
        <v>190</v>
      </c>
      <c r="B25" s="77"/>
      <c r="C25" s="77"/>
      <c r="D25" s="78"/>
      <c r="E25" s="25">
        <f t="shared" si="2"/>
        <v>520</v>
      </c>
      <c r="F25" s="25">
        <f t="shared" si="2"/>
        <v>1030</v>
      </c>
      <c r="G25" s="25">
        <f t="shared" si="2"/>
        <v>1550</v>
      </c>
      <c r="H25" s="25">
        <f t="shared" si="2"/>
        <v>2060</v>
      </c>
      <c r="I25" s="25">
        <f t="shared" si="2"/>
        <v>2570</v>
      </c>
      <c r="J25" s="25">
        <f t="shared" si="2"/>
        <v>3090</v>
      </c>
      <c r="K25" s="25">
        <f t="shared" si="2"/>
        <v>3600</v>
      </c>
      <c r="L25" s="25">
        <f t="shared" si="2"/>
        <v>4110</v>
      </c>
      <c r="M25" s="25">
        <f t="shared" si="2"/>
        <v>4630</v>
      </c>
      <c r="N25" s="25">
        <f t="shared" si="2"/>
        <v>5140</v>
      </c>
    </row>
    <row r="26" spans="1:14" ht="15.75" customHeight="1" x14ac:dyDescent="0.15">
      <c r="A26" s="76">
        <v>200</v>
      </c>
      <c r="B26" s="77"/>
      <c r="C26" s="77"/>
      <c r="D26" s="78"/>
      <c r="E26" s="25">
        <f t="shared" si="2"/>
        <v>550</v>
      </c>
      <c r="F26" s="25">
        <f t="shared" si="2"/>
        <v>1090</v>
      </c>
      <c r="G26" s="25">
        <f t="shared" si="2"/>
        <v>1630</v>
      </c>
      <c r="H26" s="25">
        <f t="shared" si="2"/>
        <v>2170</v>
      </c>
      <c r="I26" s="25">
        <f t="shared" si="2"/>
        <v>2710</v>
      </c>
      <c r="J26" s="25">
        <f t="shared" si="2"/>
        <v>3250</v>
      </c>
      <c r="K26" s="25">
        <f t="shared" si="2"/>
        <v>3790</v>
      </c>
      <c r="L26" s="25">
        <f t="shared" si="2"/>
        <v>4330</v>
      </c>
      <c r="M26" s="25">
        <f t="shared" si="2"/>
        <v>4870</v>
      </c>
      <c r="N26" s="25">
        <f t="shared" si="2"/>
        <v>5410</v>
      </c>
    </row>
    <row r="27" spans="1:14" ht="18.75" hidden="1" customHeight="1" x14ac:dyDescent="0.15">
      <c r="A27" s="76">
        <v>500</v>
      </c>
      <c r="B27" s="77"/>
      <c r="C27" s="77"/>
      <c r="D27" s="78"/>
      <c r="E27" s="25" t="e">
        <f>ROUNDUP($A27/#REF!*E$6/$E$1,-1)</f>
        <v>#REF!</v>
      </c>
      <c r="F27" s="25" t="e">
        <f>ROUNDUP($A27/#REF!*F$6/$E$1,-1)</f>
        <v>#REF!</v>
      </c>
      <c r="G27" s="25" t="e">
        <f>ROUNDUP($A27/#REF!*G$6/$E$1,-1)</f>
        <v>#REF!</v>
      </c>
      <c r="H27" s="25" t="e">
        <f>ROUNDUP($A27/#REF!*H$6/$E$1,-1)</f>
        <v>#REF!</v>
      </c>
      <c r="I27" s="25" t="e">
        <f>ROUNDUP($A27/#REF!*I$6/$E$1,-1)</f>
        <v>#REF!</v>
      </c>
      <c r="J27" s="25" t="e">
        <f>ROUNDUP($A27/#REF!*J$6/$E$1,-1)</f>
        <v>#REF!</v>
      </c>
      <c r="K27" s="25" t="e">
        <f>ROUNDUP($A27/#REF!*K$6/$E$1,-1)</f>
        <v>#REF!</v>
      </c>
      <c r="L27" s="25" t="e">
        <f>ROUNDUP($A27/#REF!*L$6/$E$1,-1)</f>
        <v>#REF!</v>
      </c>
      <c r="M27" s="25" t="e">
        <f>ROUNDUP($A27/#REF!*M$6/$E$1,-1)</f>
        <v>#REF!</v>
      </c>
      <c r="N27" s="25" t="e">
        <f>ROUNDUP($A27/#REF!*N$6/$E$1,-1)</f>
        <v>#REF!</v>
      </c>
    </row>
    <row r="28" spans="1:14" ht="24" customHeight="1" x14ac:dyDescent="0.15">
      <c r="A28" s="100" t="s">
        <v>7</v>
      </c>
      <c r="B28" s="101"/>
      <c r="C28" s="101"/>
      <c r="D28" s="102"/>
      <c r="E28" s="25">
        <f>ROUNDUP(20/0.5*E$6/$E$1,-1)</f>
        <v>60</v>
      </c>
      <c r="F28" s="25">
        <f t="shared" ref="F28:N28" si="3">ROUNDUP(20/0.5*F$6/$E$1,-1)</f>
        <v>110</v>
      </c>
      <c r="G28" s="25">
        <f t="shared" si="3"/>
        <v>170</v>
      </c>
      <c r="H28" s="25">
        <f t="shared" si="3"/>
        <v>220</v>
      </c>
      <c r="I28" s="25">
        <f t="shared" si="3"/>
        <v>280</v>
      </c>
      <c r="J28" s="25">
        <f t="shared" si="3"/>
        <v>330</v>
      </c>
      <c r="K28" s="25">
        <f t="shared" si="3"/>
        <v>380</v>
      </c>
      <c r="L28" s="25">
        <f t="shared" si="3"/>
        <v>440</v>
      </c>
      <c r="M28" s="25">
        <f t="shared" si="3"/>
        <v>490</v>
      </c>
      <c r="N28" s="25">
        <f t="shared" si="3"/>
        <v>550</v>
      </c>
    </row>
    <row r="29" spans="1:14" ht="24" customHeight="1" x14ac:dyDescent="0.15">
      <c r="A29" s="100" t="s">
        <v>8</v>
      </c>
      <c r="B29" s="101"/>
      <c r="C29" s="101"/>
      <c r="D29" s="102"/>
      <c r="E29" s="25">
        <f>ROUNDUP(50/0.5*E$6/$E$1,-1)</f>
        <v>140</v>
      </c>
      <c r="F29" s="25">
        <f t="shared" ref="F29:N29" si="4">ROUNDUP(50/0.5*F$6/$E$1,-1)</f>
        <v>280</v>
      </c>
      <c r="G29" s="25">
        <f t="shared" si="4"/>
        <v>410</v>
      </c>
      <c r="H29" s="25">
        <f t="shared" si="4"/>
        <v>550</v>
      </c>
      <c r="I29" s="25">
        <f t="shared" si="4"/>
        <v>680</v>
      </c>
      <c r="J29" s="25">
        <f t="shared" si="4"/>
        <v>820</v>
      </c>
      <c r="K29" s="25">
        <f t="shared" si="4"/>
        <v>950</v>
      </c>
      <c r="L29" s="25">
        <f t="shared" si="4"/>
        <v>1090</v>
      </c>
      <c r="M29" s="25">
        <f t="shared" si="4"/>
        <v>1220</v>
      </c>
      <c r="N29" s="25">
        <f t="shared" si="4"/>
        <v>1360</v>
      </c>
    </row>
    <row r="30" spans="1:14" ht="16.5" customHeight="1" x14ac:dyDescent="0.15">
      <c r="E30" s="104" t="s">
        <v>83</v>
      </c>
      <c r="F30" s="104"/>
      <c r="G30" s="104"/>
      <c r="H30" s="104"/>
      <c r="I30" s="104"/>
      <c r="J30" s="104"/>
      <c r="K30" s="104"/>
      <c r="L30" s="104"/>
      <c r="M30" s="104"/>
      <c r="N30" s="104"/>
    </row>
    <row r="31" spans="1:14" s="4" customFormat="1" ht="24" customHeight="1" x14ac:dyDescent="0.15">
      <c r="A31" s="103" t="s">
        <v>1</v>
      </c>
      <c r="B31" s="103"/>
      <c r="C31" s="103"/>
      <c r="D31" s="103"/>
      <c r="E31" s="103"/>
      <c r="F31" s="103"/>
      <c r="G31" s="103"/>
      <c r="H31" s="103"/>
      <c r="I31" s="8"/>
      <c r="J31" s="8"/>
      <c r="K31" s="8"/>
      <c r="L31" s="8"/>
      <c r="M31" s="8"/>
      <c r="N31" s="8"/>
    </row>
    <row r="32" spans="1:14" s="4" customFormat="1" ht="18" customHeight="1" x14ac:dyDescent="0.15">
      <c r="A32" s="87" t="s">
        <v>6</v>
      </c>
      <c r="B32" s="88"/>
      <c r="C32" s="88"/>
      <c r="D32" s="89"/>
      <c r="E32" s="83" t="str">
        <f>J1</f>
        <v>小型車</v>
      </c>
      <c r="F32" s="84"/>
      <c r="G32" s="84"/>
      <c r="H32" s="84"/>
      <c r="I32" s="84"/>
      <c r="J32" s="84"/>
      <c r="K32" s="84"/>
      <c r="L32" s="84"/>
      <c r="M32" s="84"/>
      <c r="N32" s="85"/>
    </row>
    <row r="33" spans="1:14" ht="18.75" customHeight="1" x14ac:dyDescent="0.15">
      <c r="A33" s="90" t="s">
        <v>10</v>
      </c>
      <c r="B33" s="91"/>
      <c r="C33" s="91"/>
      <c r="D33" s="92"/>
      <c r="E33" s="12">
        <v>5</v>
      </c>
      <c r="F33" s="13">
        <f>+E33+5</f>
        <v>10</v>
      </c>
      <c r="G33" s="13">
        <f t="shared" ref="G33:N33" si="5">+F33+5</f>
        <v>15</v>
      </c>
      <c r="H33" s="13">
        <f t="shared" si="5"/>
        <v>20</v>
      </c>
      <c r="I33" s="13">
        <f t="shared" si="5"/>
        <v>25</v>
      </c>
      <c r="J33" s="13">
        <f t="shared" si="5"/>
        <v>30</v>
      </c>
      <c r="K33" s="13">
        <f t="shared" si="5"/>
        <v>35</v>
      </c>
      <c r="L33" s="13">
        <f t="shared" si="5"/>
        <v>40</v>
      </c>
      <c r="M33" s="13">
        <f t="shared" si="5"/>
        <v>45</v>
      </c>
      <c r="N33" s="13">
        <f t="shared" si="5"/>
        <v>50</v>
      </c>
    </row>
    <row r="34" spans="1:14" ht="23.25" customHeight="1" x14ac:dyDescent="0.15">
      <c r="A34" s="98" t="s">
        <v>4</v>
      </c>
      <c r="B34" s="6">
        <v>4</v>
      </c>
      <c r="C34" s="96">
        <f>VLOOKUP(J1,R3:T6,2,FALSE)</f>
        <v>50</v>
      </c>
      <c r="D34" s="97"/>
      <c r="E34" s="25">
        <f>ROUNDUP($C34*E$6/$E$1,-1)</f>
        <v>70</v>
      </c>
      <c r="F34" s="25">
        <f t="shared" ref="F34:N35" si="6">ROUNDUP($C34*F$6/$E$1,-1)</f>
        <v>140</v>
      </c>
      <c r="G34" s="25">
        <f t="shared" si="6"/>
        <v>210</v>
      </c>
      <c r="H34" s="25">
        <f t="shared" si="6"/>
        <v>280</v>
      </c>
      <c r="I34" s="25">
        <f t="shared" si="6"/>
        <v>340</v>
      </c>
      <c r="J34" s="25">
        <f t="shared" si="6"/>
        <v>410</v>
      </c>
      <c r="K34" s="25">
        <f t="shared" si="6"/>
        <v>480</v>
      </c>
      <c r="L34" s="25">
        <f t="shared" si="6"/>
        <v>550</v>
      </c>
      <c r="M34" s="25">
        <f t="shared" si="6"/>
        <v>610</v>
      </c>
      <c r="N34" s="25">
        <f t="shared" si="6"/>
        <v>680</v>
      </c>
    </row>
    <row r="35" spans="1:14" ht="23.25" customHeight="1" x14ac:dyDescent="0.15">
      <c r="A35" s="99"/>
      <c r="B35" s="6">
        <v>8</v>
      </c>
      <c r="C35" s="96">
        <f>VLOOKUP(J1,R3:T6,3,FALSE)</f>
        <v>100</v>
      </c>
      <c r="D35" s="97"/>
      <c r="E35" s="25">
        <f>ROUNDUP($C35*E$6/$E$1,-1)</f>
        <v>140</v>
      </c>
      <c r="F35" s="25">
        <f t="shared" si="6"/>
        <v>280</v>
      </c>
      <c r="G35" s="25">
        <f t="shared" si="6"/>
        <v>410</v>
      </c>
      <c r="H35" s="25">
        <f t="shared" si="6"/>
        <v>550</v>
      </c>
      <c r="I35" s="25">
        <f t="shared" si="6"/>
        <v>680</v>
      </c>
      <c r="J35" s="25">
        <f t="shared" si="6"/>
        <v>820</v>
      </c>
      <c r="K35" s="25">
        <f t="shared" si="6"/>
        <v>950</v>
      </c>
      <c r="L35" s="25">
        <f t="shared" si="6"/>
        <v>1090</v>
      </c>
      <c r="M35" s="25">
        <f t="shared" si="6"/>
        <v>1220</v>
      </c>
      <c r="N35" s="25">
        <f t="shared" si="6"/>
        <v>1360</v>
      </c>
    </row>
    <row r="36" spans="1:14" ht="24.75" customHeight="1" x14ac:dyDescent="0.15">
      <c r="A36" s="11" t="s">
        <v>0</v>
      </c>
      <c r="B36" s="93" t="s">
        <v>5</v>
      </c>
      <c r="C36" s="94"/>
      <c r="D36" s="95"/>
      <c r="E36" s="25">
        <f>ROUNDUP(10*E$6/$E$1,-1)</f>
        <v>20</v>
      </c>
      <c r="F36" s="25">
        <f t="shared" ref="F36:N36" si="7">ROUNDUP(10*F$6/$E$1,-1)</f>
        <v>30</v>
      </c>
      <c r="G36" s="25">
        <f t="shared" si="7"/>
        <v>50</v>
      </c>
      <c r="H36" s="25">
        <f t="shared" si="7"/>
        <v>60</v>
      </c>
      <c r="I36" s="25">
        <f t="shared" si="7"/>
        <v>70</v>
      </c>
      <c r="J36" s="25">
        <f t="shared" si="7"/>
        <v>90</v>
      </c>
      <c r="K36" s="25">
        <f t="shared" si="7"/>
        <v>100</v>
      </c>
      <c r="L36" s="25">
        <f t="shared" si="7"/>
        <v>110</v>
      </c>
      <c r="M36" s="25">
        <f t="shared" si="7"/>
        <v>130</v>
      </c>
      <c r="N36" s="25">
        <f t="shared" si="7"/>
        <v>140</v>
      </c>
    </row>
    <row r="38" spans="1:14" x14ac:dyDescent="0.15">
      <c r="H38" s="7"/>
      <c r="I38" s="7"/>
      <c r="J38" s="65" t="s">
        <v>84</v>
      </c>
      <c r="K38" s="7"/>
      <c r="L38" s="7"/>
      <c r="M38" s="7"/>
      <c r="N38" s="7"/>
    </row>
  </sheetData>
  <sheetProtection algorithmName="SHA-512" hashValue="l+Vcjlz8tkkrghF0VfIMuZ4jdLwC4BeubKd1Aq+KTMIC0/lYWwhpGfxfyeHjuYIw6UqqpvfPzd2h/T6/Np2sqQ==" saltValue="lMMRSshqpJZLlY14RHR+QA==" spinCount="100000" sheet="1" objects="1" scenarios="1"/>
  <mergeCells count="41">
    <mergeCell ref="A25:D25"/>
    <mergeCell ref="A26:D26"/>
    <mergeCell ref="A23:D23"/>
    <mergeCell ref="A24:D24"/>
    <mergeCell ref="A21:D21"/>
    <mergeCell ref="A22:D22"/>
    <mergeCell ref="E32:N32"/>
    <mergeCell ref="A29:D29"/>
    <mergeCell ref="A31:H31"/>
    <mergeCell ref="A27:D27"/>
    <mergeCell ref="A28:D28"/>
    <mergeCell ref="E30:N30"/>
    <mergeCell ref="B36:D36"/>
    <mergeCell ref="C34:D34"/>
    <mergeCell ref="A34:A35"/>
    <mergeCell ref="C35:D35"/>
    <mergeCell ref="A32:D32"/>
    <mergeCell ref="A33:D33"/>
    <mergeCell ref="A20:D20"/>
    <mergeCell ref="A17:D17"/>
    <mergeCell ref="A18:D18"/>
    <mergeCell ref="A15:D15"/>
    <mergeCell ref="A16:D16"/>
    <mergeCell ref="A19:D19"/>
    <mergeCell ref="A14:D14"/>
    <mergeCell ref="A11:D11"/>
    <mergeCell ref="A12:D12"/>
    <mergeCell ref="A9:D9"/>
    <mergeCell ref="A10:D10"/>
    <mergeCell ref="A8:D8"/>
    <mergeCell ref="A4:D4"/>
    <mergeCell ref="A5:D5"/>
    <mergeCell ref="A6:D6"/>
    <mergeCell ref="A13:D13"/>
    <mergeCell ref="J1:K1"/>
    <mergeCell ref="C1:D1"/>
    <mergeCell ref="H1:I1"/>
    <mergeCell ref="A7:D7"/>
    <mergeCell ref="E1:G1"/>
    <mergeCell ref="A3:N3"/>
    <mergeCell ref="E5:N5"/>
  </mergeCells>
  <phoneticPr fontId="2"/>
  <dataValidations count="1">
    <dataValidation type="list" allowBlank="1" showInputMessage="1" showErrorMessage="1" sqref="J1" xr:uid="{2069E2A8-3EAC-43E5-A01E-CA3B7642F79D}">
      <formula1>$R$3:$R$6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C039D-A314-4C36-9F46-853F26128B3F}">
  <sheetPr>
    <tabColor theme="6" tint="0.59999389629810485"/>
    <pageSetUpPr fitToPage="1"/>
  </sheetPr>
  <dimension ref="A1:EP208"/>
  <sheetViews>
    <sheetView showGridLines="0" showRowColHeaders="0" tabSelected="1" zoomScaleNormal="100" workbookViewId="0">
      <selection activeCell="E4" sqref="E4:N4"/>
    </sheetView>
  </sheetViews>
  <sheetFormatPr defaultColWidth="9" defaultRowHeight="11.25" x14ac:dyDescent="0.15"/>
  <cols>
    <col min="1" max="1" width="3.5" style="1" customWidth="1"/>
    <col min="2" max="2" width="7" style="1" customWidth="1"/>
    <col min="3" max="3" width="7.125" style="1" customWidth="1"/>
    <col min="4" max="4" width="8.5" style="1" customWidth="1"/>
    <col min="5" max="14" width="7.875" style="1" customWidth="1"/>
    <col min="15" max="18" width="9" style="1" customWidth="1"/>
    <col min="19" max="19" width="8.875" style="1" customWidth="1"/>
    <col min="20" max="16384" width="9" style="1"/>
  </cols>
  <sheetData>
    <row r="1" spans="1:18" ht="19.5" customHeight="1" thickBot="1" x14ac:dyDescent="0.2">
      <c r="A1" s="18" t="s">
        <v>11</v>
      </c>
      <c r="B1" s="19"/>
      <c r="C1" s="109" t="s">
        <v>67</v>
      </c>
      <c r="D1" s="110"/>
      <c r="E1" s="107">
        <v>5.2</v>
      </c>
      <c r="F1" s="108"/>
      <c r="G1" s="21" t="s">
        <v>68</v>
      </c>
      <c r="H1" s="20" t="s">
        <v>13</v>
      </c>
      <c r="I1" s="21" t="s">
        <v>69</v>
      </c>
      <c r="J1" s="105" t="s">
        <v>25</v>
      </c>
      <c r="K1" s="106"/>
      <c r="N1" s="28"/>
    </row>
    <row r="3" spans="1:18" ht="21" customHeight="1" x14ac:dyDescent="0.15">
      <c r="A3" s="82" t="s">
        <v>66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Q3" s="2"/>
    </row>
    <row r="4" spans="1:18" s="4" customFormat="1" ht="22.5" customHeight="1" x14ac:dyDescent="0.15">
      <c r="A4" s="87" t="s">
        <v>6</v>
      </c>
      <c r="B4" s="88"/>
      <c r="C4" s="88"/>
      <c r="D4" s="89"/>
      <c r="E4" s="111" t="str">
        <f>H1</f>
        <v>中型車</v>
      </c>
      <c r="F4" s="112"/>
      <c r="G4" s="112"/>
      <c r="H4" s="112"/>
      <c r="I4" s="112"/>
      <c r="J4" s="112"/>
      <c r="K4" s="112"/>
      <c r="L4" s="112"/>
      <c r="M4" s="112"/>
      <c r="N4" s="113"/>
      <c r="R4" s="1"/>
    </row>
    <row r="5" spans="1:18" s="2" customFormat="1" ht="27" customHeight="1" x14ac:dyDescent="0.15">
      <c r="A5" s="90" t="s">
        <v>72</v>
      </c>
      <c r="B5" s="91"/>
      <c r="C5" s="91"/>
      <c r="D5" s="92"/>
      <c r="E5" s="12">
        <v>5</v>
      </c>
      <c r="F5" s="13">
        <f>+E5+5</f>
        <v>10</v>
      </c>
      <c r="G5" s="13">
        <f t="shared" ref="G5:N5" si="0">+F5+5</f>
        <v>15</v>
      </c>
      <c r="H5" s="13">
        <f t="shared" si="0"/>
        <v>20</v>
      </c>
      <c r="I5" s="13">
        <f t="shared" si="0"/>
        <v>25</v>
      </c>
      <c r="J5" s="13">
        <f t="shared" si="0"/>
        <v>30</v>
      </c>
      <c r="K5" s="13">
        <f t="shared" si="0"/>
        <v>35</v>
      </c>
      <c r="L5" s="13">
        <f t="shared" si="0"/>
        <v>40</v>
      </c>
      <c r="M5" s="13">
        <f t="shared" si="0"/>
        <v>45</v>
      </c>
      <c r="N5" s="13">
        <f t="shared" si="0"/>
        <v>50</v>
      </c>
      <c r="Q5" s="1"/>
      <c r="R5" s="1"/>
    </row>
    <row r="6" spans="1:18" ht="15.75" customHeight="1" x14ac:dyDescent="0.15">
      <c r="A6" s="76">
        <v>10</v>
      </c>
      <c r="B6" s="77"/>
      <c r="C6" s="77"/>
      <c r="D6" s="78"/>
      <c r="E6" s="17">
        <f t="shared" ref="E6:N15" si="1">ROUNDUP($A6/$A$65*E$5/$E$1,-1)+VLOOKUP($A6,$A$40:$AO$65,$AP$66,FALSE)</f>
        <v>14390</v>
      </c>
      <c r="F6" s="17">
        <f t="shared" si="1"/>
        <v>14410</v>
      </c>
      <c r="G6" s="17">
        <f t="shared" si="1"/>
        <v>14430</v>
      </c>
      <c r="H6" s="17">
        <f t="shared" si="1"/>
        <v>14450</v>
      </c>
      <c r="I6" s="17">
        <f t="shared" si="1"/>
        <v>14470</v>
      </c>
      <c r="J6" s="17">
        <f t="shared" si="1"/>
        <v>14490</v>
      </c>
      <c r="K6" s="17">
        <f t="shared" si="1"/>
        <v>14510</v>
      </c>
      <c r="L6" s="17">
        <f t="shared" si="1"/>
        <v>14530</v>
      </c>
      <c r="M6" s="17">
        <f t="shared" si="1"/>
        <v>14550</v>
      </c>
      <c r="N6" s="17">
        <f t="shared" si="1"/>
        <v>14570</v>
      </c>
    </row>
    <row r="7" spans="1:18" ht="15.75" customHeight="1" x14ac:dyDescent="0.15">
      <c r="A7" s="76">
        <v>20</v>
      </c>
      <c r="B7" s="77"/>
      <c r="C7" s="77"/>
      <c r="D7" s="78"/>
      <c r="E7" s="17">
        <f t="shared" si="1"/>
        <v>16200</v>
      </c>
      <c r="F7" s="17">
        <f t="shared" si="1"/>
        <v>16240</v>
      </c>
      <c r="G7" s="17">
        <f t="shared" si="1"/>
        <v>16280</v>
      </c>
      <c r="H7" s="17">
        <f t="shared" si="1"/>
        <v>16320</v>
      </c>
      <c r="I7" s="17">
        <f t="shared" si="1"/>
        <v>16360</v>
      </c>
      <c r="J7" s="17">
        <f t="shared" si="1"/>
        <v>16400</v>
      </c>
      <c r="K7" s="17">
        <f t="shared" si="1"/>
        <v>16430</v>
      </c>
      <c r="L7" s="17">
        <f t="shared" si="1"/>
        <v>16470</v>
      </c>
      <c r="M7" s="17">
        <f t="shared" si="1"/>
        <v>16510</v>
      </c>
      <c r="N7" s="17">
        <f t="shared" si="1"/>
        <v>16550</v>
      </c>
    </row>
    <row r="8" spans="1:18" ht="15.75" customHeight="1" x14ac:dyDescent="0.15">
      <c r="A8" s="76">
        <v>30</v>
      </c>
      <c r="B8" s="77"/>
      <c r="C8" s="77"/>
      <c r="D8" s="78"/>
      <c r="E8" s="17">
        <f t="shared" si="1"/>
        <v>18020</v>
      </c>
      <c r="F8" s="17">
        <f t="shared" si="1"/>
        <v>18080</v>
      </c>
      <c r="G8" s="17">
        <f t="shared" si="1"/>
        <v>18140</v>
      </c>
      <c r="H8" s="17">
        <f t="shared" si="1"/>
        <v>18200</v>
      </c>
      <c r="I8" s="17">
        <f t="shared" si="1"/>
        <v>18250</v>
      </c>
      <c r="J8" s="17">
        <f t="shared" si="1"/>
        <v>18310</v>
      </c>
      <c r="K8" s="17">
        <f t="shared" si="1"/>
        <v>18370</v>
      </c>
      <c r="L8" s="17">
        <f t="shared" si="1"/>
        <v>18430</v>
      </c>
      <c r="M8" s="17">
        <f t="shared" si="1"/>
        <v>18480</v>
      </c>
      <c r="N8" s="17">
        <f t="shared" si="1"/>
        <v>18540</v>
      </c>
    </row>
    <row r="9" spans="1:18" ht="15.75" customHeight="1" x14ac:dyDescent="0.15">
      <c r="A9" s="76">
        <v>40</v>
      </c>
      <c r="B9" s="77"/>
      <c r="C9" s="77"/>
      <c r="D9" s="78"/>
      <c r="E9" s="17">
        <f t="shared" si="1"/>
        <v>19830</v>
      </c>
      <c r="F9" s="17">
        <f t="shared" si="1"/>
        <v>19910</v>
      </c>
      <c r="G9" s="17">
        <f t="shared" si="1"/>
        <v>19990</v>
      </c>
      <c r="H9" s="17">
        <f t="shared" si="1"/>
        <v>20060</v>
      </c>
      <c r="I9" s="17">
        <f t="shared" si="1"/>
        <v>20140</v>
      </c>
      <c r="J9" s="17">
        <f t="shared" si="1"/>
        <v>20220</v>
      </c>
      <c r="K9" s="17">
        <f t="shared" si="1"/>
        <v>20290</v>
      </c>
      <c r="L9" s="17">
        <f t="shared" si="1"/>
        <v>20370</v>
      </c>
      <c r="M9" s="17">
        <f t="shared" si="1"/>
        <v>20450</v>
      </c>
      <c r="N9" s="17">
        <f t="shared" si="1"/>
        <v>20520</v>
      </c>
    </row>
    <row r="10" spans="1:18" ht="15.75" customHeight="1" x14ac:dyDescent="0.15">
      <c r="A10" s="76">
        <v>50</v>
      </c>
      <c r="B10" s="77"/>
      <c r="C10" s="77"/>
      <c r="D10" s="78"/>
      <c r="E10" s="17">
        <f t="shared" si="1"/>
        <v>21650</v>
      </c>
      <c r="F10" s="17">
        <f t="shared" si="1"/>
        <v>21750</v>
      </c>
      <c r="G10" s="17">
        <f t="shared" si="1"/>
        <v>21840</v>
      </c>
      <c r="H10" s="17">
        <f t="shared" si="1"/>
        <v>21940</v>
      </c>
      <c r="I10" s="17">
        <f t="shared" si="1"/>
        <v>22040</v>
      </c>
      <c r="J10" s="17">
        <f t="shared" si="1"/>
        <v>22130</v>
      </c>
      <c r="K10" s="17">
        <f t="shared" si="1"/>
        <v>22230</v>
      </c>
      <c r="L10" s="17">
        <f t="shared" si="1"/>
        <v>22320</v>
      </c>
      <c r="M10" s="17">
        <f t="shared" si="1"/>
        <v>22420</v>
      </c>
      <c r="N10" s="17">
        <f t="shared" si="1"/>
        <v>22520</v>
      </c>
    </row>
    <row r="11" spans="1:18" ht="15.75" customHeight="1" x14ac:dyDescent="0.15">
      <c r="A11" s="76">
        <v>60</v>
      </c>
      <c r="B11" s="77"/>
      <c r="C11" s="77"/>
      <c r="D11" s="78"/>
      <c r="E11" s="17">
        <f t="shared" si="1"/>
        <v>23460</v>
      </c>
      <c r="F11" s="17">
        <f t="shared" si="1"/>
        <v>23580</v>
      </c>
      <c r="G11" s="17">
        <f t="shared" si="1"/>
        <v>23690</v>
      </c>
      <c r="H11" s="17">
        <f t="shared" si="1"/>
        <v>23810</v>
      </c>
      <c r="I11" s="17">
        <f t="shared" si="1"/>
        <v>23920</v>
      </c>
      <c r="J11" s="17">
        <f t="shared" si="1"/>
        <v>24040</v>
      </c>
      <c r="K11" s="17">
        <f t="shared" si="1"/>
        <v>24150</v>
      </c>
      <c r="L11" s="17">
        <f t="shared" si="1"/>
        <v>24270</v>
      </c>
      <c r="M11" s="17">
        <f t="shared" si="1"/>
        <v>24380</v>
      </c>
      <c r="N11" s="17">
        <f t="shared" si="1"/>
        <v>24500</v>
      </c>
    </row>
    <row r="12" spans="1:18" ht="15.75" customHeight="1" x14ac:dyDescent="0.15">
      <c r="A12" s="76">
        <v>70</v>
      </c>
      <c r="B12" s="77"/>
      <c r="C12" s="77"/>
      <c r="D12" s="78"/>
      <c r="E12" s="17">
        <f t="shared" si="1"/>
        <v>25270</v>
      </c>
      <c r="F12" s="17">
        <f t="shared" si="1"/>
        <v>25400</v>
      </c>
      <c r="G12" s="17">
        <f t="shared" si="1"/>
        <v>25540</v>
      </c>
      <c r="H12" s="17">
        <f t="shared" si="1"/>
        <v>25670</v>
      </c>
      <c r="I12" s="17">
        <f t="shared" si="1"/>
        <v>25810</v>
      </c>
      <c r="J12" s="17">
        <f t="shared" si="1"/>
        <v>25940</v>
      </c>
      <c r="K12" s="17">
        <f t="shared" si="1"/>
        <v>26080</v>
      </c>
      <c r="L12" s="17">
        <f t="shared" si="1"/>
        <v>26210</v>
      </c>
      <c r="M12" s="17">
        <f t="shared" si="1"/>
        <v>26350</v>
      </c>
      <c r="N12" s="17">
        <f t="shared" si="1"/>
        <v>26480</v>
      </c>
    </row>
    <row r="13" spans="1:18" ht="15.75" customHeight="1" x14ac:dyDescent="0.15">
      <c r="A13" s="76">
        <v>80</v>
      </c>
      <c r="B13" s="77"/>
      <c r="C13" s="77"/>
      <c r="D13" s="78"/>
      <c r="E13" s="17">
        <f t="shared" si="1"/>
        <v>27090</v>
      </c>
      <c r="F13" s="17">
        <f t="shared" si="1"/>
        <v>27240</v>
      </c>
      <c r="G13" s="17">
        <f t="shared" si="1"/>
        <v>27400</v>
      </c>
      <c r="H13" s="17">
        <f t="shared" si="1"/>
        <v>27550</v>
      </c>
      <c r="I13" s="17">
        <f t="shared" si="1"/>
        <v>27700</v>
      </c>
      <c r="J13" s="17">
        <f t="shared" si="1"/>
        <v>27860</v>
      </c>
      <c r="K13" s="17">
        <f t="shared" si="1"/>
        <v>28010</v>
      </c>
      <c r="L13" s="17">
        <f t="shared" si="1"/>
        <v>28170</v>
      </c>
      <c r="M13" s="17">
        <f t="shared" si="1"/>
        <v>28320</v>
      </c>
      <c r="N13" s="17">
        <f t="shared" si="1"/>
        <v>28470</v>
      </c>
    </row>
    <row r="14" spans="1:18" ht="15.75" customHeight="1" x14ac:dyDescent="0.15">
      <c r="A14" s="76">
        <v>90</v>
      </c>
      <c r="B14" s="77"/>
      <c r="C14" s="77"/>
      <c r="D14" s="78"/>
      <c r="E14" s="17">
        <f t="shared" si="1"/>
        <v>28900</v>
      </c>
      <c r="F14" s="17">
        <f t="shared" si="1"/>
        <v>29070</v>
      </c>
      <c r="G14" s="17">
        <f t="shared" si="1"/>
        <v>29240</v>
      </c>
      <c r="H14" s="17">
        <f t="shared" si="1"/>
        <v>29420</v>
      </c>
      <c r="I14" s="17">
        <f t="shared" si="1"/>
        <v>29590</v>
      </c>
      <c r="J14" s="17">
        <f t="shared" si="1"/>
        <v>29760</v>
      </c>
      <c r="K14" s="17">
        <f t="shared" si="1"/>
        <v>29940</v>
      </c>
      <c r="L14" s="17">
        <f t="shared" si="1"/>
        <v>30110</v>
      </c>
      <c r="M14" s="17">
        <f t="shared" si="1"/>
        <v>30280</v>
      </c>
      <c r="N14" s="17">
        <f t="shared" si="1"/>
        <v>30460</v>
      </c>
    </row>
    <row r="15" spans="1:18" ht="15.75" customHeight="1" x14ac:dyDescent="0.15">
      <c r="A15" s="76">
        <v>100</v>
      </c>
      <c r="B15" s="77"/>
      <c r="C15" s="77"/>
      <c r="D15" s="78"/>
      <c r="E15" s="17">
        <f t="shared" si="1"/>
        <v>30720</v>
      </c>
      <c r="F15" s="17">
        <f t="shared" si="1"/>
        <v>30910</v>
      </c>
      <c r="G15" s="17">
        <f t="shared" si="1"/>
        <v>31100</v>
      </c>
      <c r="H15" s="17">
        <f t="shared" si="1"/>
        <v>31290</v>
      </c>
      <c r="I15" s="17">
        <f t="shared" si="1"/>
        <v>31490</v>
      </c>
      <c r="J15" s="17">
        <f t="shared" si="1"/>
        <v>31680</v>
      </c>
      <c r="K15" s="17">
        <f t="shared" si="1"/>
        <v>31870</v>
      </c>
      <c r="L15" s="17">
        <f t="shared" si="1"/>
        <v>32060</v>
      </c>
      <c r="M15" s="17">
        <f t="shared" si="1"/>
        <v>32260</v>
      </c>
      <c r="N15" s="17">
        <f t="shared" si="1"/>
        <v>32450</v>
      </c>
    </row>
    <row r="16" spans="1:18" ht="15.75" customHeight="1" x14ac:dyDescent="0.15">
      <c r="A16" s="76">
        <v>110</v>
      </c>
      <c r="B16" s="77"/>
      <c r="C16" s="77"/>
      <c r="D16" s="78"/>
      <c r="E16" s="17">
        <f t="shared" ref="E16:N25" si="2">ROUNDUP($A16/$A$65*E$5/$E$1,-1)+VLOOKUP($A16,$A$40:$AO$65,$AP$66,FALSE)</f>
        <v>32500</v>
      </c>
      <c r="F16" s="17">
        <f t="shared" si="2"/>
        <v>32710</v>
      </c>
      <c r="G16" s="17">
        <f t="shared" si="2"/>
        <v>32920</v>
      </c>
      <c r="H16" s="17">
        <f t="shared" si="2"/>
        <v>33130</v>
      </c>
      <c r="I16" s="17">
        <f t="shared" si="2"/>
        <v>33340</v>
      </c>
      <c r="J16" s="17">
        <f t="shared" si="2"/>
        <v>33550</v>
      </c>
      <c r="K16" s="17">
        <f t="shared" si="2"/>
        <v>33770</v>
      </c>
      <c r="L16" s="17">
        <f t="shared" si="2"/>
        <v>33980</v>
      </c>
      <c r="M16" s="17">
        <f t="shared" si="2"/>
        <v>34190</v>
      </c>
      <c r="N16" s="17">
        <f t="shared" si="2"/>
        <v>34400</v>
      </c>
    </row>
    <row r="17" spans="1:14" ht="15.75" customHeight="1" x14ac:dyDescent="0.15">
      <c r="A17" s="76">
        <v>120</v>
      </c>
      <c r="B17" s="77"/>
      <c r="C17" s="77"/>
      <c r="D17" s="78"/>
      <c r="E17" s="17">
        <f t="shared" si="2"/>
        <v>34290</v>
      </c>
      <c r="F17" s="17">
        <f t="shared" si="2"/>
        <v>34520</v>
      </c>
      <c r="G17" s="17">
        <f t="shared" si="2"/>
        <v>34750</v>
      </c>
      <c r="H17" s="17">
        <f t="shared" si="2"/>
        <v>34980</v>
      </c>
      <c r="I17" s="17">
        <f t="shared" si="2"/>
        <v>35210</v>
      </c>
      <c r="J17" s="17">
        <f t="shared" si="2"/>
        <v>35440</v>
      </c>
      <c r="K17" s="17">
        <f t="shared" si="2"/>
        <v>35670</v>
      </c>
      <c r="L17" s="17">
        <f t="shared" si="2"/>
        <v>35900</v>
      </c>
      <c r="M17" s="17">
        <f t="shared" si="2"/>
        <v>36130</v>
      </c>
      <c r="N17" s="17">
        <f t="shared" si="2"/>
        <v>36360</v>
      </c>
    </row>
    <row r="18" spans="1:14" ht="15.75" customHeight="1" x14ac:dyDescent="0.15">
      <c r="A18" s="76">
        <v>130</v>
      </c>
      <c r="B18" s="77"/>
      <c r="C18" s="77"/>
      <c r="D18" s="78"/>
      <c r="E18" s="17">
        <f t="shared" si="2"/>
        <v>36070</v>
      </c>
      <c r="F18" s="17">
        <f t="shared" si="2"/>
        <v>36320</v>
      </c>
      <c r="G18" s="17">
        <f t="shared" si="2"/>
        <v>36570</v>
      </c>
      <c r="H18" s="17">
        <f t="shared" si="2"/>
        <v>36820</v>
      </c>
      <c r="I18" s="17">
        <f t="shared" si="2"/>
        <v>37070</v>
      </c>
      <c r="J18" s="17">
        <f t="shared" si="2"/>
        <v>37320</v>
      </c>
      <c r="K18" s="17">
        <f t="shared" si="2"/>
        <v>37570</v>
      </c>
      <c r="L18" s="17">
        <f t="shared" si="2"/>
        <v>37820</v>
      </c>
      <c r="M18" s="17">
        <f t="shared" si="2"/>
        <v>38070</v>
      </c>
      <c r="N18" s="17">
        <f t="shared" si="2"/>
        <v>38320</v>
      </c>
    </row>
    <row r="19" spans="1:14" ht="15.75" customHeight="1" x14ac:dyDescent="0.15">
      <c r="A19" s="76">
        <v>140</v>
      </c>
      <c r="B19" s="77"/>
      <c r="C19" s="77"/>
      <c r="D19" s="78"/>
      <c r="E19" s="17">
        <f t="shared" si="2"/>
        <v>37850</v>
      </c>
      <c r="F19" s="17">
        <f t="shared" si="2"/>
        <v>38120</v>
      </c>
      <c r="G19" s="17">
        <f t="shared" si="2"/>
        <v>38390</v>
      </c>
      <c r="H19" s="17">
        <f t="shared" si="2"/>
        <v>38660</v>
      </c>
      <c r="I19" s="17">
        <f t="shared" si="2"/>
        <v>38930</v>
      </c>
      <c r="J19" s="17">
        <f t="shared" si="2"/>
        <v>39200</v>
      </c>
      <c r="K19" s="17">
        <f t="shared" si="2"/>
        <v>39470</v>
      </c>
      <c r="L19" s="17">
        <f t="shared" si="2"/>
        <v>39740</v>
      </c>
      <c r="M19" s="17">
        <f t="shared" si="2"/>
        <v>40010</v>
      </c>
      <c r="N19" s="17">
        <f t="shared" si="2"/>
        <v>40280</v>
      </c>
    </row>
    <row r="20" spans="1:14" ht="15.75" customHeight="1" x14ac:dyDescent="0.15">
      <c r="A20" s="76">
        <v>150</v>
      </c>
      <c r="B20" s="77"/>
      <c r="C20" s="77"/>
      <c r="D20" s="78"/>
      <c r="E20" s="17">
        <f t="shared" si="2"/>
        <v>39640</v>
      </c>
      <c r="F20" s="17">
        <f t="shared" si="2"/>
        <v>39930</v>
      </c>
      <c r="G20" s="17">
        <f t="shared" si="2"/>
        <v>40220</v>
      </c>
      <c r="H20" s="17">
        <f t="shared" si="2"/>
        <v>40510</v>
      </c>
      <c r="I20" s="17">
        <f t="shared" si="2"/>
        <v>40800</v>
      </c>
      <c r="J20" s="17">
        <f t="shared" si="2"/>
        <v>41090</v>
      </c>
      <c r="K20" s="17">
        <f t="shared" si="2"/>
        <v>41370</v>
      </c>
      <c r="L20" s="17">
        <f t="shared" si="2"/>
        <v>41660</v>
      </c>
      <c r="M20" s="17">
        <f t="shared" si="2"/>
        <v>41950</v>
      </c>
      <c r="N20" s="17">
        <f t="shared" si="2"/>
        <v>42240</v>
      </c>
    </row>
    <row r="21" spans="1:14" ht="15.75" customHeight="1" x14ac:dyDescent="0.15">
      <c r="A21" s="76">
        <v>160</v>
      </c>
      <c r="B21" s="77"/>
      <c r="C21" s="77"/>
      <c r="D21" s="78"/>
      <c r="E21" s="17">
        <f t="shared" si="2"/>
        <v>41430</v>
      </c>
      <c r="F21" s="17">
        <f t="shared" si="2"/>
        <v>41740</v>
      </c>
      <c r="G21" s="17">
        <f t="shared" si="2"/>
        <v>42050</v>
      </c>
      <c r="H21" s="17">
        <f t="shared" si="2"/>
        <v>42360</v>
      </c>
      <c r="I21" s="17">
        <f t="shared" si="2"/>
        <v>42660</v>
      </c>
      <c r="J21" s="17">
        <f t="shared" si="2"/>
        <v>42970</v>
      </c>
      <c r="K21" s="17">
        <f t="shared" si="2"/>
        <v>43280</v>
      </c>
      <c r="L21" s="17">
        <f t="shared" si="2"/>
        <v>43590</v>
      </c>
      <c r="M21" s="17">
        <f t="shared" si="2"/>
        <v>43890</v>
      </c>
      <c r="N21" s="17">
        <f t="shared" si="2"/>
        <v>44200</v>
      </c>
    </row>
    <row r="22" spans="1:14" ht="15.75" customHeight="1" x14ac:dyDescent="0.15">
      <c r="A22" s="76">
        <v>170</v>
      </c>
      <c r="B22" s="77"/>
      <c r="C22" s="77"/>
      <c r="D22" s="78"/>
      <c r="E22" s="17">
        <f t="shared" si="2"/>
        <v>43210</v>
      </c>
      <c r="F22" s="17">
        <f t="shared" si="2"/>
        <v>43540</v>
      </c>
      <c r="G22" s="17">
        <f t="shared" si="2"/>
        <v>43870</v>
      </c>
      <c r="H22" s="17">
        <f t="shared" si="2"/>
        <v>44190</v>
      </c>
      <c r="I22" s="17">
        <f t="shared" si="2"/>
        <v>44520</v>
      </c>
      <c r="J22" s="17">
        <f t="shared" si="2"/>
        <v>44850</v>
      </c>
      <c r="K22" s="17">
        <f t="shared" si="2"/>
        <v>45170</v>
      </c>
      <c r="L22" s="17">
        <f t="shared" si="2"/>
        <v>45500</v>
      </c>
      <c r="M22" s="17">
        <f t="shared" si="2"/>
        <v>45830</v>
      </c>
      <c r="N22" s="17">
        <f t="shared" si="2"/>
        <v>46150</v>
      </c>
    </row>
    <row r="23" spans="1:14" ht="15.75" customHeight="1" x14ac:dyDescent="0.15">
      <c r="A23" s="76">
        <v>180</v>
      </c>
      <c r="B23" s="77"/>
      <c r="C23" s="77"/>
      <c r="D23" s="78"/>
      <c r="E23" s="17">
        <f t="shared" si="2"/>
        <v>45000</v>
      </c>
      <c r="F23" s="17">
        <f t="shared" si="2"/>
        <v>45350</v>
      </c>
      <c r="G23" s="17">
        <f t="shared" si="2"/>
        <v>45690</v>
      </c>
      <c r="H23" s="17">
        <f t="shared" si="2"/>
        <v>46040</v>
      </c>
      <c r="I23" s="17">
        <f t="shared" si="2"/>
        <v>46390</v>
      </c>
      <c r="J23" s="17">
        <f t="shared" si="2"/>
        <v>46730</v>
      </c>
      <c r="K23" s="17">
        <f t="shared" si="2"/>
        <v>47080</v>
      </c>
      <c r="L23" s="17">
        <f t="shared" si="2"/>
        <v>47420</v>
      </c>
      <c r="M23" s="17">
        <f t="shared" si="2"/>
        <v>47770</v>
      </c>
      <c r="N23" s="17">
        <f t="shared" si="2"/>
        <v>48120</v>
      </c>
    </row>
    <row r="24" spans="1:14" ht="15.75" customHeight="1" x14ac:dyDescent="0.15">
      <c r="A24" s="76">
        <v>190</v>
      </c>
      <c r="B24" s="77"/>
      <c r="C24" s="77"/>
      <c r="D24" s="78"/>
      <c r="E24" s="17">
        <f t="shared" si="2"/>
        <v>46780</v>
      </c>
      <c r="F24" s="17">
        <f t="shared" si="2"/>
        <v>47150</v>
      </c>
      <c r="G24" s="17">
        <f t="shared" si="2"/>
        <v>47510</v>
      </c>
      <c r="H24" s="17">
        <f t="shared" si="2"/>
        <v>47880</v>
      </c>
      <c r="I24" s="17">
        <f t="shared" si="2"/>
        <v>48240</v>
      </c>
      <c r="J24" s="17">
        <f t="shared" si="2"/>
        <v>48610</v>
      </c>
      <c r="K24" s="17">
        <f t="shared" si="2"/>
        <v>48970</v>
      </c>
      <c r="L24" s="17">
        <f t="shared" si="2"/>
        <v>49340</v>
      </c>
      <c r="M24" s="17">
        <f t="shared" si="2"/>
        <v>49700</v>
      </c>
      <c r="N24" s="17">
        <f t="shared" si="2"/>
        <v>50070</v>
      </c>
    </row>
    <row r="25" spans="1:14" ht="15.75" customHeight="1" x14ac:dyDescent="0.15">
      <c r="A25" s="76">
        <v>200</v>
      </c>
      <c r="B25" s="77"/>
      <c r="C25" s="77"/>
      <c r="D25" s="78"/>
      <c r="E25" s="17">
        <f t="shared" si="2"/>
        <v>48570</v>
      </c>
      <c r="F25" s="17">
        <f t="shared" si="2"/>
        <v>48950</v>
      </c>
      <c r="G25" s="17">
        <f t="shared" si="2"/>
        <v>49340</v>
      </c>
      <c r="H25" s="17">
        <f t="shared" si="2"/>
        <v>49720</v>
      </c>
      <c r="I25" s="17">
        <f t="shared" si="2"/>
        <v>50110</v>
      </c>
      <c r="J25" s="17">
        <f t="shared" si="2"/>
        <v>50490</v>
      </c>
      <c r="K25" s="17">
        <f t="shared" si="2"/>
        <v>50880</v>
      </c>
      <c r="L25" s="17">
        <f t="shared" si="2"/>
        <v>51260</v>
      </c>
      <c r="M25" s="17">
        <f t="shared" si="2"/>
        <v>51650</v>
      </c>
      <c r="N25" s="17">
        <f t="shared" si="2"/>
        <v>52030</v>
      </c>
    </row>
    <row r="26" spans="1:14" ht="24" customHeight="1" x14ac:dyDescent="0.15">
      <c r="A26" s="100" t="s">
        <v>7</v>
      </c>
      <c r="B26" s="101"/>
      <c r="C26" s="101"/>
      <c r="D26" s="102"/>
      <c r="E26" s="17">
        <f t="shared" ref="E26:N26" si="3">ROUNDUP(20/$A$65*E$5/$E$1,-1)+VLOOKUP($A$26,$A$40:$AO$65,$AP$66,FALSE)</f>
        <v>3540</v>
      </c>
      <c r="F26" s="17">
        <f t="shared" si="3"/>
        <v>3580</v>
      </c>
      <c r="G26" s="17">
        <f t="shared" si="3"/>
        <v>3620</v>
      </c>
      <c r="H26" s="17">
        <f t="shared" si="3"/>
        <v>3660</v>
      </c>
      <c r="I26" s="17">
        <f t="shared" si="3"/>
        <v>3700</v>
      </c>
      <c r="J26" s="17">
        <f t="shared" si="3"/>
        <v>3740</v>
      </c>
      <c r="K26" s="17">
        <f t="shared" si="3"/>
        <v>3770</v>
      </c>
      <c r="L26" s="17">
        <f t="shared" si="3"/>
        <v>3810</v>
      </c>
      <c r="M26" s="17">
        <f t="shared" si="3"/>
        <v>3850</v>
      </c>
      <c r="N26" s="17">
        <f t="shared" si="3"/>
        <v>3890</v>
      </c>
    </row>
    <row r="27" spans="1:14" ht="24" customHeight="1" x14ac:dyDescent="0.15">
      <c r="A27" s="100" t="s">
        <v>8</v>
      </c>
      <c r="B27" s="101"/>
      <c r="C27" s="101"/>
      <c r="D27" s="102"/>
      <c r="E27" s="29">
        <f t="shared" ref="E27:N27" si="4">ROUNDUP(50/$A$65*E$5/$E$1,-1)+VLOOKUP($A$27,$A$40:$AO$65,$AP$66,FALSE)</f>
        <v>8850</v>
      </c>
      <c r="F27" s="29">
        <f t="shared" si="4"/>
        <v>8950</v>
      </c>
      <c r="G27" s="29">
        <f t="shared" si="4"/>
        <v>9040</v>
      </c>
      <c r="H27" s="29">
        <f t="shared" si="4"/>
        <v>9140</v>
      </c>
      <c r="I27" s="29">
        <f t="shared" si="4"/>
        <v>9240</v>
      </c>
      <c r="J27" s="29">
        <f t="shared" si="4"/>
        <v>9330</v>
      </c>
      <c r="K27" s="29">
        <f t="shared" si="4"/>
        <v>9430</v>
      </c>
      <c r="L27" s="29">
        <f t="shared" si="4"/>
        <v>9520</v>
      </c>
      <c r="M27" s="29">
        <f t="shared" si="4"/>
        <v>9620</v>
      </c>
      <c r="N27" s="29">
        <f t="shared" si="4"/>
        <v>9720</v>
      </c>
    </row>
    <row r="28" spans="1:14" ht="16.5" customHeight="1" x14ac:dyDescent="0.15">
      <c r="E28" s="104" t="s">
        <v>82</v>
      </c>
      <c r="F28" s="104"/>
      <c r="G28" s="104"/>
      <c r="H28" s="104"/>
      <c r="I28" s="104"/>
      <c r="J28" s="104"/>
      <c r="K28" s="104"/>
      <c r="L28" s="104"/>
      <c r="M28" s="104"/>
      <c r="N28" s="104"/>
    </row>
    <row r="29" spans="1:14" s="4" customFormat="1" ht="24" customHeight="1" x14ac:dyDescent="0.15">
      <c r="A29" s="103" t="s">
        <v>1</v>
      </c>
      <c r="B29" s="103"/>
      <c r="C29" s="103"/>
      <c r="D29" s="103"/>
      <c r="E29" s="103"/>
      <c r="F29" s="103"/>
      <c r="G29" s="103"/>
      <c r="H29" s="103"/>
      <c r="I29" s="8"/>
      <c r="J29" s="8"/>
      <c r="K29" s="8"/>
      <c r="L29" s="8"/>
      <c r="M29" s="8"/>
      <c r="N29" s="8"/>
    </row>
    <row r="30" spans="1:14" s="4" customFormat="1" ht="22.5" customHeight="1" x14ac:dyDescent="0.15">
      <c r="A30" s="87" t="s">
        <v>6</v>
      </c>
      <c r="B30" s="88"/>
      <c r="C30" s="88"/>
      <c r="D30" s="89"/>
      <c r="E30" s="111" t="str">
        <f>E4</f>
        <v>中型車</v>
      </c>
      <c r="F30" s="112"/>
      <c r="G30" s="112"/>
      <c r="H30" s="112"/>
      <c r="I30" s="112"/>
      <c r="J30" s="112"/>
      <c r="K30" s="112"/>
      <c r="L30" s="112"/>
      <c r="M30" s="112"/>
      <c r="N30" s="113"/>
    </row>
    <row r="31" spans="1:14" ht="24.75" customHeight="1" x14ac:dyDescent="0.15">
      <c r="A31" s="90" t="s">
        <v>71</v>
      </c>
      <c r="B31" s="91"/>
      <c r="C31" s="91"/>
      <c r="D31" s="92"/>
      <c r="E31" s="12">
        <v>5</v>
      </c>
      <c r="F31" s="13">
        <f>+E31+5</f>
        <v>10</v>
      </c>
      <c r="G31" s="13">
        <f t="shared" ref="G31:N31" si="5">+F31+5</f>
        <v>15</v>
      </c>
      <c r="H31" s="13">
        <f t="shared" si="5"/>
        <v>20</v>
      </c>
      <c r="I31" s="13">
        <f t="shared" si="5"/>
        <v>25</v>
      </c>
      <c r="J31" s="13">
        <f t="shared" si="5"/>
        <v>30</v>
      </c>
      <c r="K31" s="13">
        <f t="shared" si="5"/>
        <v>35</v>
      </c>
      <c r="L31" s="13">
        <f t="shared" si="5"/>
        <v>40</v>
      </c>
      <c r="M31" s="13">
        <f t="shared" si="5"/>
        <v>45</v>
      </c>
      <c r="N31" s="13">
        <f t="shared" si="5"/>
        <v>50</v>
      </c>
    </row>
    <row r="32" spans="1:14" ht="24.75" customHeight="1" x14ac:dyDescent="0.15">
      <c r="A32" s="98" t="s">
        <v>4</v>
      </c>
      <c r="B32" s="6">
        <v>4</v>
      </c>
      <c r="C32" s="96">
        <f>VLOOKUP(H1,A68:D71,3,FALSE)</f>
        <v>60</v>
      </c>
      <c r="D32" s="97"/>
      <c r="E32" s="29">
        <f t="shared" ref="E32:N33" si="6">ROUNDUP($C32*E$5/$E$1,-1)+VLOOKUP($B32,$A$40:$AO$65,$AP$66,FALSE)</f>
        <v>22250</v>
      </c>
      <c r="F32" s="29">
        <f t="shared" si="6"/>
        <v>22310</v>
      </c>
      <c r="G32" s="29">
        <f t="shared" si="6"/>
        <v>22370</v>
      </c>
      <c r="H32" s="29">
        <f t="shared" si="6"/>
        <v>22430</v>
      </c>
      <c r="I32" s="29">
        <f t="shared" si="6"/>
        <v>22480</v>
      </c>
      <c r="J32" s="29">
        <f t="shared" si="6"/>
        <v>22540</v>
      </c>
      <c r="K32" s="29">
        <f t="shared" si="6"/>
        <v>22600</v>
      </c>
      <c r="L32" s="29">
        <f t="shared" si="6"/>
        <v>22660</v>
      </c>
      <c r="M32" s="29">
        <f t="shared" si="6"/>
        <v>22710</v>
      </c>
      <c r="N32" s="29">
        <f t="shared" si="6"/>
        <v>22770</v>
      </c>
    </row>
    <row r="33" spans="1:41" ht="24.75" customHeight="1" x14ac:dyDescent="0.15">
      <c r="A33" s="99"/>
      <c r="B33" s="6">
        <v>8</v>
      </c>
      <c r="C33" s="96">
        <f>VLOOKUP(H1,A68:D71,4,FALSE)</f>
        <v>130</v>
      </c>
      <c r="D33" s="97"/>
      <c r="E33" s="29">
        <f t="shared" si="6"/>
        <v>37110</v>
      </c>
      <c r="F33" s="29">
        <f t="shared" si="6"/>
        <v>37230</v>
      </c>
      <c r="G33" s="29">
        <f t="shared" si="6"/>
        <v>37360</v>
      </c>
      <c r="H33" s="29">
        <f t="shared" si="6"/>
        <v>37480</v>
      </c>
      <c r="I33" s="29">
        <f t="shared" si="6"/>
        <v>37610</v>
      </c>
      <c r="J33" s="29">
        <f t="shared" si="6"/>
        <v>37730</v>
      </c>
      <c r="K33" s="29">
        <f t="shared" si="6"/>
        <v>37860</v>
      </c>
      <c r="L33" s="29">
        <f t="shared" si="6"/>
        <v>37980</v>
      </c>
      <c r="M33" s="29">
        <f t="shared" si="6"/>
        <v>38110</v>
      </c>
      <c r="N33" s="29">
        <f t="shared" si="6"/>
        <v>38230</v>
      </c>
    </row>
    <row r="34" spans="1:41" ht="24.75" customHeight="1" x14ac:dyDescent="0.15">
      <c r="A34" s="11" t="s">
        <v>0</v>
      </c>
      <c r="B34" s="93" t="s">
        <v>5</v>
      </c>
      <c r="C34" s="94"/>
      <c r="D34" s="95"/>
      <c r="E34" s="29">
        <f t="shared" ref="E34:N34" si="7">ROUNDUP(10*E$5/$E$1,-1)+VLOOKUP($B34,$A$40:$AO$65,$AP$66,FALSE)</f>
        <v>350</v>
      </c>
      <c r="F34" s="29">
        <f t="shared" si="7"/>
        <v>360</v>
      </c>
      <c r="G34" s="29">
        <f t="shared" si="7"/>
        <v>370</v>
      </c>
      <c r="H34" s="29">
        <f t="shared" si="7"/>
        <v>380</v>
      </c>
      <c r="I34" s="29">
        <f t="shared" si="7"/>
        <v>390</v>
      </c>
      <c r="J34" s="29">
        <f t="shared" si="7"/>
        <v>400</v>
      </c>
      <c r="K34" s="29">
        <f t="shared" si="7"/>
        <v>410</v>
      </c>
      <c r="L34" s="29">
        <f t="shared" si="7"/>
        <v>420</v>
      </c>
      <c r="M34" s="29">
        <f t="shared" si="7"/>
        <v>430</v>
      </c>
      <c r="N34" s="29">
        <f t="shared" si="7"/>
        <v>440</v>
      </c>
    </row>
    <row r="35" spans="1:41" ht="9" customHeight="1" x14ac:dyDescent="0.15">
      <c r="H35" s="3"/>
      <c r="I35" s="3"/>
      <c r="J35" s="3"/>
      <c r="K35" s="3"/>
      <c r="L35" s="3"/>
      <c r="M35" s="3"/>
      <c r="N35" s="3"/>
    </row>
    <row r="36" spans="1:41" ht="17.25" customHeight="1" x14ac:dyDescent="0.15">
      <c r="K36" s="1" t="s">
        <v>84</v>
      </c>
    </row>
    <row r="37" spans="1:41" ht="17.25" hidden="1" customHeight="1" x14ac:dyDescent="0.15"/>
    <row r="38" spans="1:41" ht="17.25" hidden="1" customHeight="1" x14ac:dyDescent="0.15"/>
    <row r="39" spans="1:41" ht="17.25" hidden="1" customHeight="1" x14ac:dyDescent="0.15"/>
    <row r="40" spans="1:41" s="32" customFormat="1" ht="17.25" hidden="1" customHeight="1" x14ac:dyDescent="0.15">
      <c r="A40" s="30">
        <v>10</v>
      </c>
      <c r="B40" s="31">
        <v>12450</v>
      </c>
      <c r="C40" s="31">
        <v>14480</v>
      </c>
      <c r="D40" s="31">
        <v>18610</v>
      </c>
      <c r="E40" s="31">
        <v>23280</v>
      </c>
      <c r="F40" s="31">
        <v>11980</v>
      </c>
      <c r="G40" s="31">
        <v>13970</v>
      </c>
      <c r="H40" s="31">
        <v>18050</v>
      </c>
      <c r="I40" s="31">
        <v>22600</v>
      </c>
      <c r="J40" s="31">
        <v>15790</v>
      </c>
      <c r="K40" s="31">
        <v>18060</v>
      </c>
      <c r="L40" s="31">
        <v>22540</v>
      </c>
      <c r="M40" s="31">
        <v>27940</v>
      </c>
      <c r="N40" s="31">
        <v>12530</v>
      </c>
      <c r="O40" s="31">
        <v>14560</v>
      </c>
      <c r="P40" s="31">
        <v>18680</v>
      </c>
      <c r="Q40" s="31">
        <v>23360</v>
      </c>
      <c r="R40" s="31">
        <v>14390</v>
      </c>
      <c r="S40" s="31">
        <v>16530</v>
      </c>
      <c r="T40" s="31">
        <v>20790</v>
      </c>
      <c r="U40" s="31">
        <v>25850</v>
      </c>
      <c r="V40" s="31">
        <v>14330</v>
      </c>
      <c r="W40" s="31">
        <v>16490</v>
      </c>
      <c r="X40" s="31">
        <v>20790</v>
      </c>
      <c r="Y40" s="31">
        <v>25860</v>
      </c>
      <c r="Z40" s="31">
        <v>13000</v>
      </c>
      <c r="AA40" s="31">
        <v>15060</v>
      </c>
      <c r="AB40" s="31">
        <v>19220</v>
      </c>
      <c r="AC40" s="31">
        <v>23980</v>
      </c>
      <c r="AD40" s="31">
        <v>12280</v>
      </c>
      <c r="AE40" s="31">
        <v>14290</v>
      </c>
      <c r="AF40" s="31">
        <v>18380</v>
      </c>
      <c r="AG40" s="31">
        <v>22990</v>
      </c>
      <c r="AH40" s="31">
        <v>12370</v>
      </c>
      <c r="AI40" s="31">
        <v>14370</v>
      </c>
      <c r="AJ40" s="31">
        <v>18430</v>
      </c>
      <c r="AK40" s="31">
        <v>23040</v>
      </c>
      <c r="AL40" s="31">
        <v>11150</v>
      </c>
      <c r="AM40" s="31">
        <v>13070</v>
      </c>
      <c r="AN40" s="31">
        <v>17060</v>
      </c>
      <c r="AO40" s="31">
        <v>21430</v>
      </c>
    </row>
    <row r="41" spans="1:41" s="32" customFormat="1" ht="17.25" hidden="1" customHeight="1" x14ac:dyDescent="0.15">
      <c r="A41" s="30">
        <v>20</v>
      </c>
      <c r="B41" s="31">
        <v>13980</v>
      </c>
      <c r="C41" s="31">
        <v>16290</v>
      </c>
      <c r="D41" s="31">
        <v>21080</v>
      </c>
      <c r="E41" s="31">
        <v>26500</v>
      </c>
      <c r="F41" s="31">
        <v>13470</v>
      </c>
      <c r="G41" s="31">
        <v>15740</v>
      </c>
      <c r="H41" s="31">
        <v>20470</v>
      </c>
      <c r="I41" s="31">
        <v>25760</v>
      </c>
      <c r="J41" s="31">
        <v>17600</v>
      </c>
      <c r="K41" s="31">
        <v>20160</v>
      </c>
      <c r="L41" s="31">
        <v>25330</v>
      </c>
      <c r="M41" s="31">
        <v>31550</v>
      </c>
      <c r="N41" s="31">
        <v>14070</v>
      </c>
      <c r="O41" s="31">
        <v>16370</v>
      </c>
      <c r="P41" s="31">
        <v>21150</v>
      </c>
      <c r="Q41" s="31">
        <v>26580</v>
      </c>
      <c r="R41" s="31">
        <v>16080</v>
      </c>
      <c r="S41" s="31">
        <v>18500</v>
      </c>
      <c r="T41" s="31">
        <v>23430</v>
      </c>
      <c r="U41" s="31">
        <v>29270</v>
      </c>
      <c r="V41" s="31">
        <v>16020</v>
      </c>
      <c r="W41" s="31">
        <v>18460</v>
      </c>
      <c r="X41" s="31">
        <v>23430</v>
      </c>
      <c r="Y41" s="31">
        <v>29290</v>
      </c>
      <c r="Z41" s="31">
        <v>14580</v>
      </c>
      <c r="AA41" s="31">
        <v>16920</v>
      </c>
      <c r="AB41" s="31">
        <v>21730</v>
      </c>
      <c r="AC41" s="31">
        <v>27260</v>
      </c>
      <c r="AD41" s="31">
        <v>13800</v>
      </c>
      <c r="AE41" s="31">
        <v>16080</v>
      </c>
      <c r="AF41" s="31">
        <v>20830</v>
      </c>
      <c r="AG41" s="31">
        <v>26180</v>
      </c>
      <c r="AH41" s="31">
        <v>13890</v>
      </c>
      <c r="AI41" s="31">
        <v>16160</v>
      </c>
      <c r="AJ41" s="31">
        <v>20870</v>
      </c>
      <c r="AK41" s="31">
        <v>26230</v>
      </c>
      <c r="AL41" s="31">
        <v>12580</v>
      </c>
      <c r="AM41" s="31">
        <v>14760</v>
      </c>
      <c r="AN41" s="31">
        <v>19390</v>
      </c>
      <c r="AO41" s="31">
        <v>24500</v>
      </c>
    </row>
    <row r="42" spans="1:41" s="32" customFormat="1" ht="17.25" hidden="1" customHeight="1" x14ac:dyDescent="0.15">
      <c r="A42" s="30">
        <v>30</v>
      </c>
      <c r="B42" s="31">
        <v>15510</v>
      </c>
      <c r="C42" s="31">
        <v>18100</v>
      </c>
      <c r="D42" s="31">
        <v>23550</v>
      </c>
      <c r="E42" s="31">
        <v>29710</v>
      </c>
      <c r="F42" s="31">
        <v>14960</v>
      </c>
      <c r="G42" s="31">
        <v>17500</v>
      </c>
      <c r="H42" s="31">
        <v>22880</v>
      </c>
      <c r="I42" s="31">
        <v>28920</v>
      </c>
      <c r="J42" s="31">
        <v>19410</v>
      </c>
      <c r="K42" s="31">
        <v>22270</v>
      </c>
      <c r="L42" s="31">
        <v>28120</v>
      </c>
      <c r="M42" s="31">
        <v>35160</v>
      </c>
      <c r="N42" s="31">
        <v>15600</v>
      </c>
      <c r="O42" s="31">
        <v>18190</v>
      </c>
      <c r="P42" s="31">
        <v>23620</v>
      </c>
      <c r="Q42" s="31">
        <v>29800</v>
      </c>
      <c r="R42" s="31">
        <v>17770</v>
      </c>
      <c r="S42" s="31">
        <v>20480</v>
      </c>
      <c r="T42" s="31">
        <v>26070</v>
      </c>
      <c r="U42" s="31">
        <v>32690</v>
      </c>
      <c r="V42" s="31">
        <v>17710</v>
      </c>
      <c r="W42" s="31">
        <v>20430</v>
      </c>
      <c r="X42" s="31">
        <v>26080</v>
      </c>
      <c r="Y42" s="31">
        <v>32710</v>
      </c>
      <c r="Z42" s="31">
        <v>16160</v>
      </c>
      <c r="AA42" s="31">
        <v>18770</v>
      </c>
      <c r="AB42" s="31">
        <v>24240</v>
      </c>
      <c r="AC42" s="31">
        <v>30530</v>
      </c>
      <c r="AD42" s="31">
        <v>15320</v>
      </c>
      <c r="AE42" s="31">
        <v>17870</v>
      </c>
      <c r="AF42" s="31">
        <v>23270</v>
      </c>
      <c r="AG42" s="31">
        <v>29370</v>
      </c>
      <c r="AH42" s="31">
        <v>15410</v>
      </c>
      <c r="AI42" s="31">
        <v>17960</v>
      </c>
      <c r="AJ42" s="31">
        <v>23320</v>
      </c>
      <c r="AK42" s="31">
        <v>29410</v>
      </c>
      <c r="AL42" s="31">
        <v>14000</v>
      </c>
      <c r="AM42" s="31">
        <v>16450</v>
      </c>
      <c r="AN42" s="31">
        <v>21730</v>
      </c>
      <c r="AO42" s="31">
        <v>27560</v>
      </c>
    </row>
    <row r="43" spans="1:41" s="32" customFormat="1" ht="17.25" hidden="1" customHeight="1" x14ac:dyDescent="0.15">
      <c r="A43" s="30">
        <v>40</v>
      </c>
      <c r="B43" s="31">
        <v>17050</v>
      </c>
      <c r="C43" s="31">
        <v>19910</v>
      </c>
      <c r="D43" s="31">
        <v>26010</v>
      </c>
      <c r="E43" s="31">
        <v>32930</v>
      </c>
      <c r="F43" s="31">
        <v>16460</v>
      </c>
      <c r="G43" s="31">
        <v>19270</v>
      </c>
      <c r="H43" s="31">
        <v>25300</v>
      </c>
      <c r="I43" s="31">
        <v>32080</v>
      </c>
      <c r="J43" s="31">
        <v>21220</v>
      </c>
      <c r="K43" s="31">
        <v>24370</v>
      </c>
      <c r="L43" s="31">
        <v>30920</v>
      </c>
      <c r="M43" s="31">
        <v>38770</v>
      </c>
      <c r="N43" s="31">
        <v>17140</v>
      </c>
      <c r="O43" s="31">
        <v>20000</v>
      </c>
      <c r="P43" s="31">
        <v>26090</v>
      </c>
      <c r="Q43" s="31">
        <v>33020</v>
      </c>
      <c r="R43" s="31">
        <v>19460</v>
      </c>
      <c r="S43" s="31">
        <v>22450</v>
      </c>
      <c r="T43" s="31">
        <v>28710</v>
      </c>
      <c r="U43" s="31">
        <v>36110</v>
      </c>
      <c r="V43" s="31">
        <v>19400</v>
      </c>
      <c r="W43" s="31">
        <v>22400</v>
      </c>
      <c r="X43" s="31">
        <v>28720</v>
      </c>
      <c r="Y43" s="31">
        <v>36140</v>
      </c>
      <c r="Z43" s="31">
        <v>17740</v>
      </c>
      <c r="AA43" s="31">
        <v>20620</v>
      </c>
      <c r="AB43" s="31">
        <v>26750</v>
      </c>
      <c r="AC43" s="31">
        <v>33800</v>
      </c>
      <c r="AD43" s="31">
        <v>16840</v>
      </c>
      <c r="AE43" s="31">
        <v>19660</v>
      </c>
      <c r="AF43" s="31">
        <v>25710</v>
      </c>
      <c r="AG43" s="31">
        <v>32560</v>
      </c>
      <c r="AH43" s="31">
        <v>16930</v>
      </c>
      <c r="AI43" s="31">
        <v>19750</v>
      </c>
      <c r="AJ43" s="31">
        <v>25760</v>
      </c>
      <c r="AK43" s="31">
        <v>32600</v>
      </c>
      <c r="AL43" s="31">
        <v>15430</v>
      </c>
      <c r="AM43" s="31">
        <v>18140</v>
      </c>
      <c r="AN43" s="31">
        <v>24060</v>
      </c>
      <c r="AO43" s="31">
        <v>30620</v>
      </c>
    </row>
    <row r="44" spans="1:41" s="32" customFormat="1" ht="17.25" hidden="1" customHeight="1" x14ac:dyDescent="0.15">
      <c r="A44" s="30">
        <v>50</v>
      </c>
      <c r="B44" s="31">
        <v>18580</v>
      </c>
      <c r="C44" s="31">
        <v>21710</v>
      </c>
      <c r="D44" s="31">
        <v>28480</v>
      </c>
      <c r="E44" s="31">
        <v>36150</v>
      </c>
      <c r="F44" s="31">
        <v>17950</v>
      </c>
      <c r="G44" s="31">
        <v>21030</v>
      </c>
      <c r="H44" s="31">
        <v>27720</v>
      </c>
      <c r="I44" s="31">
        <v>35240</v>
      </c>
      <c r="J44" s="31">
        <v>23040</v>
      </c>
      <c r="K44" s="31">
        <v>26480</v>
      </c>
      <c r="L44" s="31">
        <v>33710</v>
      </c>
      <c r="M44" s="31">
        <v>42380</v>
      </c>
      <c r="N44" s="31">
        <v>18680</v>
      </c>
      <c r="O44" s="31">
        <v>21810</v>
      </c>
      <c r="P44" s="31">
        <v>28560</v>
      </c>
      <c r="Q44" s="31">
        <v>36240</v>
      </c>
      <c r="R44" s="31">
        <v>21150</v>
      </c>
      <c r="S44" s="31">
        <v>24420</v>
      </c>
      <c r="T44" s="31">
        <v>31350</v>
      </c>
      <c r="U44" s="31">
        <v>39530</v>
      </c>
      <c r="V44" s="31">
        <v>21090</v>
      </c>
      <c r="W44" s="31">
        <v>24380</v>
      </c>
      <c r="X44" s="31">
        <v>31370</v>
      </c>
      <c r="Y44" s="31">
        <v>39570</v>
      </c>
      <c r="Z44" s="31">
        <v>19310</v>
      </c>
      <c r="AA44" s="31">
        <v>22480</v>
      </c>
      <c r="AB44" s="31">
        <v>29270</v>
      </c>
      <c r="AC44" s="31">
        <v>37070</v>
      </c>
      <c r="AD44" s="31">
        <v>18350</v>
      </c>
      <c r="AE44" s="31">
        <v>21450</v>
      </c>
      <c r="AF44" s="31">
        <v>28160</v>
      </c>
      <c r="AG44" s="31">
        <v>35750</v>
      </c>
      <c r="AH44" s="31">
        <v>18460</v>
      </c>
      <c r="AI44" s="31">
        <v>21550</v>
      </c>
      <c r="AJ44" s="31">
        <v>28210</v>
      </c>
      <c r="AK44" s="31">
        <v>35790</v>
      </c>
      <c r="AL44" s="31">
        <v>16850</v>
      </c>
      <c r="AM44" s="31">
        <v>19830</v>
      </c>
      <c r="AN44" s="31">
        <v>26400</v>
      </c>
      <c r="AO44" s="31">
        <v>33680</v>
      </c>
    </row>
    <row r="45" spans="1:41" s="32" customFormat="1" ht="17.25" hidden="1" customHeight="1" x14ac:dyDescent="0.15">
      <c r="A45" s="30">
        <v>60</v>
      </c>
      <c r="B45" s="31">
        <v>20120</v>
      </c>
      <c r="C45" s="31">
        <v>23520</v>
      </c>
      <c r="D45" s="31">
        <v>30940</v>
      </c>
      <c r="E45" s="31">
        <v>39370</v>
      </c>
      <c r="F45" s="31">
        <v>19450</v>
      </c>
      <c r="G45" s="31">
        <v>22800</v>
      </c>
      <c r="H45" s="31">
        <v>30130</v>
      </c>
      <c r="I45" s="31">
        <v>38400</v>
      </c>
      <c r="J45" s="31">
        <v>24850</v>
      </c>
      <c r="K45" s="31">
        <v>28580</v>
      </c>
      <c r="L45" s="31">
        <v>36500</v>
      </c>
      <c r="M45" s="31">
        <v>45990</v>
      </c>
      <c r="N45" s="31">
        <v>20220</v>
      </c>
      <c r="O45" s="31">
        <v>23630</v>
      </c>
      <c r="P45" s="31">
        <v>31030</v>
      </c>
      <c r="Q45" s="31">
        <v>39460</v>
      </c>
      <c r="R45" s="31">
        <v>22840</v>
      </c>
      <c r="S45" s="31">
        <v>26390</v>
      </c>
      <c r="T45" s="31">
        <v>33990</v>
      </c>
      <c r="U45" s="31">
        <v>42950</v>
      </c>
      <c r="V45" s="31">
        <v>22770</v>
      </c>
      <c r="W45" s="31">
        <v>26350</v>
      </c>
      <c r="X45" s="31">
        <v>34010</v>
      </c>
      <c r="Y45" s="31">
        <v>43000</v>
      </c>
      <c r="Z45" s="31">
        <v>20890</v>
      </c>
      <c r="AA45" s="31">
        <v>24330</v>
      </c>
      <c r="AB45" s="31">
        <v>31780</v>
      </c>
      <c r="AC45" s="31">
        <v>40340</v>
      </c>
      <c r="AD45" s="31">
        <v>19870</v>
      </c>
      <c r="AE45" s="31">
        <v>23250</v>
      </c>
      <c r="AF45" s="31">
        <v>30600</v>
      </c>
      <c r="AG45" s="31">
        <v>38940</v>
      </c>
      <c r="AH45" s="31">
        <v>19980</v>
      </c>
      <c r="AI45" s="31">
        <v>23340</v>
      </c>
      <c r="AJ45" s="31">
        <v>30650</v>
      </c>
      <c r="AK45" s="31">
        <v>38980</v>
      </c>
      <c r="AL45" s="31">
        <v>18280</v>
      </c>
      <c r="AM45" s="31">
        <v>21520</v>
      </c>
      <c r="AN45" s="31">
        <v>28730</v>
      </c>
      <c r="AO45" s="31">
        <v>36740</v>
      </c>
    </row>
    <row r="46" spans="1:41" s="32" customFormat="1" ht="17.25" hidden="1" customHeight="1" x14ac:dyDescent="0.15">
      <c r="A46" s="30">
        <v>70</v>
      </c>
      <c r="B46" s="31">
        <v>21650</v>
      </c>
      <c r="C46" s="31">
        <v>25330</v>
      </c>
      <c r="D46" s="31">
        <v>33410</v>
      </c>
      <c r="E46" s="31">
        <v>42580</v>
      </c>
      <c r="F46" s="31">
        <v>20940</v>
      </c>
      <c r="G46" s="31">
        <v>24560</v>
      </c>
      <c r="H46" s="31">
        <v>32550</v>
      </c>
      <c r="I46" s="31">
        <v>41560</v>
      </c>
      <c r="J46" s="31">
        <v>26660</v>
      </c>
      <c r="K46" s="31">
        <v>30690</v>
      </c>
      <c r="L46" s="31">
        <v>39290</v>
      </c>
      <c r="M46" s="31">
        <v>49600</v>
      </c>
      <c r="N46" s="31">
        <v>21760</v>
      </c>
      <c r="O46" s="31">
        <v>25440</v>
      </c>
      <c r="P46" s="31">
        <v>33500</v>
      </c>
      <c r="Q46" s="31">
        <v>42690</v>
      </c>
      <c r="R46" s="31">
        <v>24530</v>
      </c>
      <c r="S46" s="31">
        <v>28370</v>
      </c>
      <c r="T46" s="31">
        <v>36630</v>
      </c>
      <c r="U46" s="31">
        <v>46370</v>
      </c>
      <c r="V46" s="31">
        <v>24460</v>
      </c>
      <c r="W46" s="31">
        <v>28320</v>
      </c>
      <c r="X46" s="31">
        <v>36650</v>
      </c>
      <c r="Y46" s="31">
        <v>46430</v>
      </c>
      <c r="Z46" s="31">
        <v>22470</v>
      </c>
      <c r="AA46" s="31">
        <v>26180</v>
      </c>
      <c r="AB46" s="31">
        <v>34290</v>
      </c>
      <c r="AC46" s="31">
        <v>43610</v>
      </c>
      <c r="AD46" s="31">
        <v>21390</v>
      </c>
      <c r="AE46" s="31">
        <v>25040</v>
      </c>
      <c r="AF46" s="31">
        <v>33040</v>
      </c>
      <c r="AG46" s="31">
        <v>42130</v>
      </c>
      <c r="AH46" s="31">
        <v>21500</v>
      </c>
      <c r="AI46" s="31">
        <v>25130</v>
      </c>
      <c r="AJ46" s="31">
        <v>33090</v>
      </c>
      <c r="AK46" s="31">
        <v>42160</v>
      </c>
      <c r="AL46" s="31">
        <v>19700</v>
      </c>
      <c r="AM46" s="31">
        <v>23210</v>
      </c>
      <c r="AN46" s="31">
        <v>31060</v>
      </c>
      <c r="AO46" s="31">
        <v>39800</v>
      </c>
    </row>
    <row r="47" spans="1:41" s="32" customFormat="1" ht="17.25" hidden="1" customHeight="1" x14ac:dyDescent="0.15">
      <c r="A47" s="30">
        <v>80</v>
      </c>
      <c r="B47" s="31">
        <v>23180</v>
      </c>
      <c r="C47" s="31">
        <v>27140</v>
      </c>
      <c r="D47" s="31">
        <v>35870</v>
      </c>
      <c r="E47" s="31">
        <v>45800</v>
      </c>
      <c r="F47" s="31">
        <v>22430</v>
      </c>
      <c r="G47" s="31">
        <v>26330</v>
      </c>
      <c r="H47" s="31">
        <v>34970</v>
      </c>
      <c r="I47" s="31">
        <v>44720</v>
      </c>
      <c r="J47" s="31">
        <v>28470</v>
      </c>
      <c r="K47" s="31">
        <v>32790</v>
      </c>
      <c r="L47" s="31">
        <v>42090</v>
      </c>
      <c r="M47" s="31">
        <v>53200</v>
      </c>
      <c r="N47" s="31">
        <v>23300</v>
      </c>
      <c r="O47" s="31">
        <v>27250</v>
      </c>
      <c r="P47" s="31">
        <v>35970</v>
      </c>
      <c r="Q47" s="31">
        <v>45910</v>
      </c>
      <c r="R47" s="31">
        <v>26220</v>
      </c>
      <c r="S47" s="31">
        <v>30340</v>
      </c>
      <c r="T47" s="31">
        <v>39270</v>
      </c>
      <c r="U47" s="31">
        <v>49790</v>
      </c>
      <c r="V47" s="31">
        <v>26150</v>
      </c>
      <c r="W47" s="31">
        <v>30290</v>
      </c>
      <c r="X47" s="31">
        <v>39300</v>
      </c>
      <c r="Y47" s="31">
        <v>49860</v>
      </c>
      <c r="Z47" s="31">
        <v>24050</v>
      </c>
      <c r="AA47" s="31">
        <v>28040</v>
      </c>
      <c r="AB47" s="31">
        <v>36800</v>
      </c>
      <c r="AC47" s="31">
        <v>46880</v>
      </c>
      <c r="AD47" s="31">
        <v>22910</v>
      </c>
      <c r="AE47" s="31">
        <v>26830</v>
      </c>
      <c r="AF47" s="31">
        <v>35490</v>
      </c>
      <c r="AG47" s="31">
        <v>45320</v>
      </c>
      <c r="AH47" s="31">
        <v>23020</v>
      </c>
      <c r="AI47" s="31">
        <v>26930</v>
      </c>
      <c r="AJ47" s="31">
        <v>35540</v>
      </c>
      <c r="AK47" s="31">
        <v>45350</v>
      </c>
      <c r="AL47" s="31">
        <v>21130</v>
      </c>
      <c r="AM47" s="31">
        <v>24900</v>
      </c>
      <c r="AN47" s="31">
        <v>33400</v>
      </c>
      <c r="AO47" s="31">
        <v>42860</v>
      </c>
    </row>
    <row r="48" spans="1:41" s="32" customFormat="1" ht="17.25" hidden="1" customHeight="1" x14ac:dyDescent="0.15">
      <c r="A48" s="30">
        <v>90</v>
      </c>
      <c r="B48" s="31">
        <v>24720</v>
      </c>
      <c r="C48" s="31">
        <v>28940</v>
      </c>
      <c r="D48" s="31">
        <v>38340</v>
      </c>
      <c r="E48" s="31">
        <v>49020</v>
      </c>
      <c r="F48" s="31">
        <v>23930</v>
      </c>
      <c r="G48" s="31">
        <v>28090</v>
      </c>
      <c r="H48" s="31">
        <v>37390</v>
      </c>
      <c r="I48" s="31">
        <v>47870</v>
      </c>
      <c r="J48" s="31">
        <v>30280</v>
      </c>
      <c r="K48" s="31">
        <v>34890</v>
      </c>
      <c r="L48" s="31">
        <v>44880</v>
      </c>
      <c r="M48" s="31">
        <v>56810</v>
      </c>
      <c r="N48" s="31">
        <v>24840</v>
      </c>
      <c r="O48" s="31">
        <v>29060</v>
      </c>
      <c r="P48" s="31">
        <v>38440</v>
      </c>
      <c r="Q48" s="31">
        <v>49130</v>
      </c>
      <c r="R48" s="31">
        <v>27910</v>
      </c>
      <c r="S48" s="31">
        <v>32310</v>
      </c>
      <c r="T48" s="31">
        <v>41910</v>
      </c>
      <c r="U48" s="31">
        <v>53210</v>
      </c>
      <c r="V48" s="31">
        <v>27840</v>
      </c>
      <c r="W48" s="31">
        <v>32270</v>
      </c>
      <c r="X48" s="31">
        <v>41940</v>
      </c>
      <c r="Y48" s="31">
        <v>53290</v>
      </c>
      <c r="Z48" s="31">
        <v>25620</v>
      </c>
      <c r="AA48" s="31">
        <v>29890</v>
      </c>
      <c r="AB48" s="31">
        <v>39320</v>
      </c>
      <c r="AC48" s="31">
        <v>50150</v>
      </c>
      <c r="AD48" s="31">
        <v>24420</v>
      </c>
      <c r="AE48" s="31">
        <v>28620</v>
      </c>
      <c r="AF48" s="31">
        <v>37930</v>
      </c>
      <c r="AG48" s="31">
        <v>48510</v>
      </c>
      <c r="AH48" s="31">
        <v>24540</v>
      </c>
      <c r="AI48" s="31">
        <v>28720</v>
      </c>
      <c r="AJ48" s="31">
        <v>37980</v>
      </c>
      <c r="AK48" s="31">
        <v>48540</v>
      </c>
      <c r="AL48" s="31">
        <v>22550</v>
      </c>
      <c r="AM48" s="31">
        <v>26590</v>
      </c>
      <c r="AN48" s="31">
        <v>35730</v>
      </c>
      <c r="AO48" s="31">
        <v>45920</v>
      </c>
    </row>
    <row r="49" spans="1:146" s="33" customFormat="1" ht="17.25" hidden="1" customHeight="1" x14ac:dyDescent="0.15">
      <c r="A49" s="30">
        <v>100</v>
      </c>
      <c r="B49" s="31">
        <v>26250</v>
      </c>
      <c r="C49" s="31">
        <v>30750</v>
      </c>
      <c r="D49" s="31">
        <v>40800</v>
      </c>
      <c r="E49" s="31">
        <v>52240</v>
      </c>
      <c r="F49" s="31">
        <v>25420</v>
      </c>
      <c r="G49" s="31">
        <v>29860</v>
      </c>
      <c r="H49" s="31">
        <v>39800</v>
      </c>
      <c r="I49" s="31">
        <v>51030</v>
      </c>
      <c r="J49" s="31">
        <v>32090</v>
      </c>
      <c r="K49" s="31">
        <v>37000</v>
      </c>
      <c r="L49" s="31">
        <v>47670</v>
      </c>
      <c r="M49" s="31">
        <v>60420</v>
      </c>
      <c r="N49" s="31">
        <v>26380</v>
      </c>
      <c r="O49" s="31">
        <v>30880</v>
      </c>
      <c r="P49" s="31">
        <v>40910</v>
      </c>
      <c r="Q49" s="31">
        <v>52350</v>
      </c>
      <c r="R49" s="31">
        <v>29600</v>
      </c>
      <c r="S49" s="31">
        <v>34280</v>
      </c>
      <c r="T49" s="31">
        <v>44550</v>
      </c>
      <c r="U49" s="31">
        <v>56630</v>
      </c>
      <c r="V49" s="31">
        <v>29530</v>
      </c>
      <c r="W49" s="31">
        <v>34240</v>
      </c>
      <c r="X49" s="31">
        <v>44590</v>
      </c>
      <c r="Y49" s="31">
        <v>56720</v>
      </c>
      <c r="Z49" s="31">
        <v>27200</v>
      </c>
      <c r="AA49" s="31">
        <v>31740</v>
      </c>
      <c r="AB49" s="31">
        <v>41830</v>
      </c>
      <c r="AC49" s="31">
        <v>53420</v>
      </c>
      <c r="AD49" s="31">
        <v>25940</v>
      </c>
      <c r="AE49" s="31">
        <v>30410</v>
      </c>
      <c r="AF49" s="31">
        <v>40370</v>
      </c>
      <c r="AG49" s="31">
        <v>51700</v>
      </c>
      <c r="AH49" s="31">
        <v>26070</v>
      </c>
      <c r="AI49" s="31">
        <v>30520</v>
      </c>
      <c r="AJ49" s="31">
        <v>40430</v>
      </c>
      <c r="AK49" s="31">
        <v>51720</v>
      </c>
      <c r="AL49" s="31">
        <v>23980</v>
      </c>
      <c r="AM49" s="31">
        <v>28270</v>
      </c>
      <c r="AN49" s="31">
        <v>38070</v>
      </c>
      <c r="AO49" s="31">
        <v>48980</v>
      </c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  <c r="EO49" s="32"/>
      <c r="EP49" s="32"/>
    </row>
    <row r="50" spans="1:146" s="32" customFormat="1" ht="17.25" hidden="1" customHeight="1" x14ac:dyDescent="0.15">
      <c r="A50" s="30">
        <v>110</v>
      </c>
      <c r="B50" s="31">
        <v>27780</v>
      </c>
      <c r="C50" s="31">
        <v>32530</v>
      </c>
      <c r="D50" s="31">
        <v>43190</v>
      </c>
      <c r="E50" s="31">
        <v>55340</v>
      </c>
      <c r="F50" s="31">
        <v>26910</v>
      </c>
      <c r="G50" s="31">
        <v>31590</v>
      </c>
      <c r="H50" s="31">
        <v>42140</v>
      </c>
      <c r="I50" s="31">
        <v>54080</v>
      </c>
      <c r="J50" s="31">
        <v>33910</v>
      </c>
      <c r="K50" s="31">
        <v>39090</v>
      </c>
      <c r="L50" s="31">
        <v>50390</v>
      </c>
      <c r="M50" s="31">
        <v>63930</v>
      </c>
      <c r="N50" s="31">
        <v>27910</v>
      </c>
      <c r="O50" s="31">
        <v>32660</v>
      </c>
      <c r="P50" s="31">
        <v>43300</v>
      </c>
      <c r="Q50" s="31">
        <v>55460</v>
      </c>
      <c r="R50" s="31">
        <v>31290</v>
      </c>
      <c r="S50" s="31">
        <v>36240</v>
      </c>
      <c r="T50" s="31">
        <v>47120</v>
      </c>
      <c r="U50" s="31">
        <v>59950</v>
      </c>
      <c r="V50" s="31">
        <v>31220</v>
      </c>
      <c r="W50" s="31">
        <v>36190</v>
      </c>
      <c r="X50" s="31">
        <v>47160</v>
      </c>
      <c r="Y50" s="31">
        <v>60040</v>
      </c>
      <c r="Z50" s="31">
        <v>28770</v>
      </c>
      <c r="AA50" s="31">
        <v>33570</v>
      </c>
      <c r="AB50" s="31">
        <v>44260</v>
      </c>
      <c r="AC50" s="31">
        <v>56580</v>
      </c>
      <c r="AD50" s="31">
        <v>27460</v>
      </c>
      <c r="AE50" s="31">
        <v>32170</v>
      </c>
      <c r="AF50" s="31">
        <v>42740</v>
      </c>
      <c r="AG50" s="31">
        <v>54770</v>
      </c>
      <c r="AH50" s="31">
        <v>27580</v>
      </c>
      <c r="AI50" s="31">
        <v>32280</v>
      </c>
      <c r="AJ50" s="31">
        <v>42790</v>
      </c>
      <c r="AK50" s="31">
        <v>54800</v>
      </c>
      <c r="AL50" s="31">
        <v>25400</v>
      </c>
      <c r="AM50" s="31">
        <v>29930</v>
      </c>
      <c r="AN50" s="31">
        <v>40320</v>
      </c>
      <c r="AO50" s="31">
        <v>51930</v>
      </c>
    </row>
    <row r="51" spans="1:146" s="32" customFormat="1" ht="17.25" hidden="1" customHeight="1" x14ac:dyDescent="0.15">
      <c r="A51" s="30">
        <v>120</v>
      </c>
      <c r="B51" s="31">
        <v>29310</v>
      </c>
      <c r="C51" s="31">
        <v>34310</v>
      </c>
      <c r="D51" s="31">
        <v>45570</v>
      </c>
      <c r="E51" s="31">
        <v>58440</v>
      </c>
      <c r="F51" s="31">
        <v>28400</v>
      </c>
      <c r="G51" s="31">
        <v>33330</v>
      </c>
      <c r="H51" s="31">
        <v>44480</v>
      </c>
      <c r="I51" s="31">
        <v>57120</v>
      </c>
      <c r="J51" s="31">
        <v>35730</v>
      </c>
      <c r="K51" s="31">
        <v>41170</v>
      </c>
      <c r="L51" s="31">
        <v>53110</v>
      </c>
      <c r="M51" s="31">
        <v>67430</v>
      </c>
      <c r="N51" s="31">
        <v>29450</v>
      </c>
      <c r="O51" s="31">
        <v>34450</v>
      </c>
      <c r="P51" s="31">
        <v>45690</v>
      </c>
      <c r="Q51" s="31">
        <v>58570</v>
      </c>
      <c r="R51" s="31">
        <v>32980</v>
      </c>
      <c r="S51" s="31">
        <v>38190</v>
      </c>
      <c r="T51" s="31">
        <v>49690</v>
      </c>
      <c r="U51" s="31">
        <v>63270</v>
      </c>
      <c r="V51" s="31">
        <v>32910</v>
      </c>
      <c r="W51" s="31">
        <v>38140</v>
      </c>
      <c r="X51" s="31">
        <v>49730</v>
      </c>
      <c r="Y51" s="31">
        <v>63360</v>
      </c>
      <c r="Z51" s="31">
        <v>30350</v>
      </c>
      <c r="AA51" s="31">
        <v>35400</v>
      </c>
      <c r="AB51" s="31">
        <v>46700</v>
      </c>
      <c r="AC51" s="31">
        <v>59740</v>
      </c>
      <c r="AD51" s="31">
        <v>28970</v>
      </c>
      <c r="AE51" s="31">
        <v>33930</v>
      </c>
      <c r="AF51" s="31">
        <v>45100</v>
      </c>
      <c r="AG51" s="31">
        <v>57850</v>
      </c>
      <c r="AH51" s="31">
        <v>29100</v>
      </c>
      <c r="AI51" s="31">
        <v>34050</v>
      </c>
      <c r="AJ51" s="31">
        <v>45160</v>
      </c>
      <c r="AK51" s="31">
        <v>57880</v>
      </c>
      <c r="AL51" s="31">
        <v>26810</v>
      </c>
      <c r="AM51" s="31">
        <v>31590</v>
      </c>
      <c r="AN51" s="31">
        <v>42570</v>
      </c>
      <c r="AO51" s="31">
        <v>54870</v>
      </c>
    </row>
    <row r="52" spans="1:146" s="32" customFormat="1" ht="17.25" hidden="1" customHeight="1" x14ac:dyDescent="0.15">
      <c r="A52" s="30">
        <v>130</v>
      </c>
      <c r="B52" s="31">
        <v>30840</v>
      </c>
      <c r="C52" s="31">
        <v>36090</v>
      </c>
      <c r="D52" s="31">
        <v>47960</v>
      </c>
      <c r="E52" s="31">
        <v>61550</v>
      </c>
      <c r="F52" s="31">
        <v>29880</v>
      </c>
      <c r="G52" s="31">
        <v>35060</v>
      </c>
      <c r="H52" s="31">
        <v>46810</v>
      </c>
      <c r="I52" s="31">
        <v>60170</v>
      </c>
      <c r="J52" s="31">
        <v>37550</v>
      </c>
      <c r="K52" s="31">
        <v>43260</v>
      </c>
      <c r="L52" s="31">
        <v>55830</v>
      </c>
      <c r="M52" s="31">
        <v>70940</v>
      </c>
      <c r="N52" s="31">
        <v>30980</v>
      </c>
      <c r="O52" s="31">
        <v>36230</v>
      </c>
      <c r="P52" s="31">
        <v>48080</v>
      </c>
      <c r="Q52" s="31">
        <v>61680</v>
      </c>
      <c r="R52" s="31">
        <v>34670</v>
      </c>
      <c r="S52" s="31">
        <v>40140</v>
      </c>
      <c r="T52" s="31">
        <v>52250</v>
      </c>
      <c r="U52" s="31">
        <v>66580</v>
      </c>
      <c r="V52" s="31">
        <v>34600</v>
      </c>
      <c r="W52" s="31">
        <v>40090</v>
      </c>
      <c r="X52" s="31">
        <v>52300</v>
      </c>
      <c r="Y52" s="31">
        <v>66690</v>
      </c>
      <c r="Z52" s="31">
        <v>31930</v>
      </c>
      <c r="AA52" s="31">
        <v>37230</v>
      </c>
      <c r="AB52" s="31">
        <v>49130</v>
      </c>
      <c r="AC52" s="31">
        <v>62910</v>
      </c>
      <c r="AD52" s="31">
        <v>30480</v>
      </c>
      <c r="AE52" s="31">
        <v>35690</v>
      </c>
      <c r="AF52" s="31">
        <v>47460</v>
      </c>
      <c r="AG52" s="31">
        <v>60930</v>
      </c>
      <c r="AH52" s="31">
        <v>30620</v>
      </c>
      <c r="AI52" s="31">
        <v>35820</v>
      </c>
      <c r="AJ52" s="31">
        <v>47520</v>
      </c>
      <c r="AK52" s="31">
        <v>60960</v>
      </c>
      <c r="AL52" s="31">
        <v>28230</v>
      </c>
      <c r="AM52" s="31">
        <v>33250</v>
      </c>
      <c r="AN52" s="31">
        <v>44830</v>
      </c>
      <c r="AO52" s="31">
        <v>57820</v>
      </c>
    </row>
    <row r="53" spans="1:146" s="32" customFormat="1" ht="17.25" hidden="1" customHeight="1" x14ac:dyDescent="0.15">
      <c r="A53" s="30">
        <v>140</v>
      </c>
      <c r="B53" s="31">
        <v>32370</v>
      </c>
      <c r="C53" s="31">
        <v>37870</v>
      </c>
      <c r="D53" s="31">
        <v>50350</v>
      </c>
      <c r="E53" s="31">
        <v>64650</v>
      </c>
      <c r="F53" s="31">
        <v>31370</v>
      </c>
      <c r="G53" s="31">
        <v>36800</v>
      </c>
      <c r="H53" s="31">
        <v>49150</v>
      </c>
      <c r="I53" s="31">
        <v>63210</v>
      </c>
      <c r="J53" s="31">
        <v>39360</v>
      </c>
      <c r="K53" s="31">
        <v>45340</v>
      </c>
      <c r="L53" s="31">
        <v>58550</v>
      </c>
      <c r="M53" s="31">
        <v>74440</v>
      </c>
      <c r="N53" s="31">
        <v>32520</v>
      </c>
      <c r="O53" s="31">
        <v>38020</v>
      </c>
      <c r="P53" s="31">
        <v>50470</v>
      </c>
      <c r="Q53" s="31">
        <v>64790</v>
      </c>
      <c r="R53" s="31">
        <v>36370</v>
      </c>
      <c r="S53" s="31">
        <v>42090</v>
      </c>
      <c r="T53" s="31">
        <v>54820</v>
      </c>
      <c r="U53" s="31">
        <v>69900</v>
      </c>
      <c r="V53" s="31">
        <v>36290</v>
      </c>
      <c r="W53" s="31">
        <v>42040</v>
      </c>
      <c r="X53" s="31">
        <v>54870</v>
      </c>
      <c r="Y53" s="31">
        <v>70010</v>
      </c>
      <c r="Z53" s="31">
        <v>33500</v>
      </c>
      <c r="AA53" s="31">
        <v>39050</v>
      </c>
      <c r="AB53" s="31">
        <v>51570</v>
      </c>
      <c r="AC53" s="31">
        <v>66070</v>
      </c>
      <c r="AD53" s="31">
        <v>32000</v>
      </c>
      <c r="AE53" s="31">
        <v>37450</v>
      </c>
      <c r="AF53" s="31">
        <v>49830</v>
      </c>
      <c r="AG53" s="31">
        <v>64000</v>
      </c>
      <c r="AH53" s="31">
        <v>32140</v>
      </c>
      <c r="AI53" s="31">
        <v>37580</v>
      </c>
      <c r="AJ53" s="31">
        <v>49890</v>
      </c>
      <c r="AK53" s="31">
        <v>64030</v>
      </c>
      <c r="AL53" s="31">
        <v>29650</v>
      </c>
      <c r="AM53" s="31">
        <v>34910</v>
      </c>
      <c r="AN53" s="31">
        <v>47080</v>
      </c>
      <c r="AO53" s="31">
        <v>60770</v>
      </c>
    </row>
    <row r="54" spans="1:146" s="32" customFormat="1" ht="17.25" hidden="1" customHeight="1" x14ac:dyDescent="0.15">
      <c r="A54" s="30">
        <v>150</v>
      </c>
      <c r="B54" s="31">
        <v>33900</v>
      </c>
      <c r="C54" s="31">
        <v>39650</v>
      </c>
      <c r="D54" s="31">
        <v>52730</v>
      </c>
      <c r="E54" s="31">
        <v>67760</v>
      </c>
      <c r="F54" s="31">
        <v>32860</v>
      </c>
      <c r="G54" s="31">
        <v>38530</v>
      </c>
      <c r="H54" s="31">
        <v>51490</v>
      </c>
      <c r="I54" s="31">
        <v>66260</v>
      </c>
      <c r="J54" s="31">
        <v>41180</v>
      </c>
      <c r="K54" s="31">
        <v>47430</v>
      </c>
      <c r="L54" s="31">
        <v>61270</v>
      </c>
      <c r="M54" s="31">
        <v>77950</v>
      </c>
      <c r="N54" s="31">
        <v>34050</v>
      </c>
      <c r="O54" s="31">
        <v>39800</v>
      </c>
      <c r="P54" s="31">
        <v>52870</v>
      </c>
      <c r="Q54" s="31">
        <v>67900</v>
      </c>
      <c r="R54" s="31">
        <v>38060</v>
      </c>
      <c r="S54" s="31">
        <v>44040</v>
      </c>
      <c r="T54" s="31">
        <v>57390</v>
      </c>
      <c r="U54" s="31">
        <v>73220</v>
      </c>
      <c r="V54" s="31">
        <v>37980</v>
      </c>
      <c r="W54" s="31">
        <v>43990</v>
      </c>
      <c r="X54" s="31">
        <v>57440</v>
      </c>
      <c r="Y54" s="31">
        <v>73330</v>
      </c>
      <c r="Z54" s="31">
        <v>35080</v>
      </c>
      <c r="AA54" s="31">
        <v>40880</v>
      </c>
      <c r="AB54" s="31">
        <v>54000</v>
      </c>
      <c r="AC54" s="31">
        <v>69230</v>
      </c>
      <c r="AD54" s="31">
        <v>33510</v>
      </c>
      <c r="AE54" s="31">
        <v>39210</v>
      </c>
      <c r="AF54" s="31">
        <v>52190</v>
      </c>
      <c r="AG54" s="31">
        <v>67080</v>
      </c>
      <c r="AH54" s="31">
        <v>33660</v>
      </c>
      <c r="AI54" s="31">
        <v>39350</v>
      </c>
      <c r="AJ54" s="31">
        <v>52260</v>
      </c>
      <c r="AK54" s="31">
        <v>67110</v>
      </c>
      <c r="AL54" s="31">
        <v>31070</v>
      </c>
      <c r="AM54" s="31">
        <v>36570</v>
      </c>
      <c r="AN54" s="31">
        <v>49330</v>
      </c>
      <c r="AO54" s="31">
        <v>63710</v>
      </c>
    </row>
    <row r="55" spans="1:146" s="32" customFormat="1" ht="17.25" hidden="1" customHeight="1" x14ac:dyDescent="0.15">
      <c r="A55" s="30">
        <v>160</v>
      </c>
      <c r="B55" s="31">
        <v>35430</v>
      </c>
      <c r="C55" s="31">
        <v>41430</v>
      </c>
      <c r="D55" s="31">
        <v>55120</v>
      </c>
      <c r="E55" s="31">
        <v>70860</v>
      </c>
      <c r="F55" s="31">
        <v>34350</v>
      </c>
      <c r="G55" s="31">
        <v>40270</v>
      </c>
      <c r="H55" s="31">
        <v>53820</v>
      </c>
      <c r="I55" s="31">
        <v>69300</v>
      </c>
      <c r="J55" s="31">
        <v>43000</v>
      </c>
      <c r="K55" s="31">
        <v>49510</v>
      </c>
      <c r="L55" s="31">
        <v>64000</v>
      </c>
      <c r="M55" s="31">
        <v>81450</v>
      </c>
      <c r="N55" s="31">
        <v>35590</v>
      </c>
      <c r="O55" s="31">
        <v>41590</v>
      </c>
      <c r="P55" s="31">
        <v>55260</v>
      </c>
      <c r="Q55" s="31">
        <v>71010</v>
      </c>
      <c r="R55" s="31">
        <v>39750</v>
      </c>
      <c r="S55" s="31">
        <v>45990</v>
      </c>
      <c r="T55" s="31">
        <v>59960</v>
      </c>
      <c r="U55" s="31">
        <v>76540</v>
      </c>
      <c r="V55" s="31">
        <v>39670</v>
      </c>
      <c r="W55" s="31">
        <v>45940</v>
      </c>
      <c r="X55" s="31">
        <v>60010</v>
      </c>
      <c r="Y55" s="31">
        <v>76660</v>
      </c>
      <c r="Z55" s="31">
        <v>36650</v>
      </c>
      <c r="AA55" s="31">
        <v>42710</v>
      </c>
      <c r="AB55" s="31">
        <v>56440</v>
      </c>
      <c r="AC55" s="31">
        <v>72390</v>
      </c>
      <c r="AD55" s="31">
        <v>35020</v>
      </c>
      <c r="AE55" s="31">
        <v>40980</v>
      </c>
      <c r="AF55" s="31">
        <v>54560</v>
      </c>
      <c r="AG55" s="31">
        <v>70160</v>
      </c>
      <c r="AH55" s="31">
        <v>35180</v>
      </c>
      <c r="AI55" s="31">
        <v>41120</v>
      </c>
      <c r="AJ55" s="31">
        <v>54620</v>
      </c>
      <c r="AK55" s="31">
        <v>70190</v>
      </c>
      <c r="AL55" s="31">
        <v>32490</v>
      </c>
      <c r="AM55" s="31">
        <v>38230</v>
      </c>
      <c r="AN55" s="31">
        <v>51590</v>
      </c>
      <c r="AO55" s="31">
        <v>66660</v>
      </c>
    </row>
    <row r="56" spans="1:146" s="32" customFormat="1" ht="17.25" hidden="1" customHeight="1" x14ac:dyDescent="0.15">
      <c r="A56" s="30">
        <v>170</v>
      </c>
      <c r="B56" s="31">
        <v>36950</v>
      </c>
      <c r="C56" s="31">
        <v>43210</v>
      </c>
      <c r="D56" s="31">
        <v>57500</v>
      </c>
      <c r="E56" s="31">
        <v>73970</v>
      </c>
      <c r="F56" s="31">
        <v>35840</v>
      </c>
      <c r="G56" s="31">
        <v>42010</v>
      </c>
      <c r="H56" s="31">
        <v>56160</v>
      </c>
      <c r="I56" s="31">
        <v>72350</v>
      </c>
      <c r="J56" s="31">
        <v>44820</v>
      </c>
      <c r="K56" s="31">
        <v>51600</v>
      </c>
      <c r="L56" s="31">
        <v>66720</v>
      </c>
      <c r="M56" s="31">
        <v>84960</v>
      </c>
      <c r="N56" s="31">
        <v>37120</v>
      </c>
      <c r="O56" s="31">
        <v>43370</v>
      </c>
      <c r="P56" s="31">
        <v>57650</v>
      </c>
      <c r="Q56" s="31">
        <v>74120</v>
      </c>
      <c r="R56" s="31">
        <v>41450</v>
      </c>
      <c r="S56" s="31">
        <v>47940</v>
      </c>
      <c r="T56" s="31">
        <v>62520</v>
      </c>
      <c r="U56" s="31">
        <v>79850</v>
      </c>
      <c r="V56" s="31">
        <v>41360</v>
      </c>
      <c r="W56" s="31">
        <v>47890</v>
      </c>
      <c r="X56" s="31">
        <v>62580</v>
      </c>
      <c r="Y56" s="31">
        <v>79980</v>
      </c>
      <c r="Z56" s="31">
        <v>38230</v>
      </c>
      <c r="AA56" s="31">
        <v>44540</v>
      </c>
      <c r="AB56" s="31">
        <v>58870</v>
      </c>
      <c r="AC56" s="31">
        <v>75550</v>
      </c>
      <c r="AD56" s="31">
        <v>36540</v>
      </c>
      <c r="AE56" s="31">
        <v>42740</v>
      </c>
      <c r="AF56" s="31">
        <v>56920</v>
      </c>
      <c r="AG56" s="31">
        <v>73230</v>
      </c>
      <c r="AH56" s="31">
        <v>36700</v>
      </c>
      <c r="AI56" s="31">
        <v>42880</v>
      </c>
      <c r="AJ56" s="31">
        <v>56990</v>
      </c>
      <c r="AK56" s="31">
        <v>73260</v>
      </c>
      <c r="AL56" s="31">
        <v>33900</v>
      </c>
      <c r="AM56" s="31">
        <v>39890</v>
      </c>
      <c r="AN56" s="31">
        <v>53840</v>
      </c>
      <c r="AO56" s="31">
        <v>69600</v>
      </c>
    </row>
    <row r="57" spans="1:146" s="32" customFormat="1" ht="17.25" hidden="1" customHeight="1" x14ac:dyDescent="0.15">
      <c r="A57" s="30">
        <v>180</v>
      </c>
      <c r="B57" s="31">
        <v>38480</v>
      </c>
      <c r="C57" s="31">
        <v>44990</v>
      </c>
      <c r="D57" s="31">
        <v>59890</v>
      </c>
      <c r="E57" s="31">
        <v>77070</v>
      </c>
      <c r="F57" s="31">
        <v>37320</v>
      </c>
      <c r="G57" s="31">
        <v>43740</v>
      </c>
      <c r="H57" s="31">
        <v>58500</v>
      </c>
      <c r="I57" s="31">
        <v>75390</v>
      </c>
      <c r="J57" s="31">
        <v>46630</v>
      </c>
      <c r="K57" s="31">
        <v>53690</v>
      </c>
      <c r="L57" s="31">
        <v>69440</v>
      </c>
      <c r="M57" s="31">
        <v>88460</v>
      </c>
      <c r="N57" s="31">
        <v>38660</v>
      </c>
      <c r="O57" s="31">
        <v>45160</v>
      </c>
      <c r="P57" s="31">
        <v>60040</v>
      </c>
      <c r="Q57" s="31">
        <v>77220</v>
      </c>
      <c r="R57" s="31">
        <v>43140</v>
      </c>
      <c r="S57" s="31">
        <v>49900</v>
      </c>
      <c r="T57" s="31">
        <v>65090</v>
      </c>
      <c r="U57" s="31">
        <v>83170</v>
      </c>
      <c r="V57" s="31">
        <v>43050</v>
      </c>
      <c r="W57" s="31">
        <v>49840</v>
      </c>
      <c r="X57" s="31">
        <v>65150</v>
      </c>
      <c r="Y57" s="31">
        <v>83300</v>
      </c>
      <c r="Z57" s="31">
        <v>39800</v>
      </c>
      <c r="AA57" s="31">
        <v>46360</v>
      </c>
      <c r="AB57" s="31">
        <v>61310</v>
      </c>
      <c r="AC57" s="31">
        <v>78710</v>
      </c>
      <c r="AD57" s="31">
        <v>38050</v>
      </c>
      <c r="AE57" s="31">
        <v>44500</v>
      </c>
      <c r="AF57" s="31">
        <v>59290</v>
      </c>
      <c r="AG57" s="31">
        <v>76310</v>
      </c>
      <c r="AH57" s="31">
        <v>38210</v>
      </c>
      <c r="AI57" s="31">
        <v>44650</v>
      </c>
      <c r="AJ57" s="31">
        <v>59360</v>
      </c>
      <c r="AK57" s="31">
        <v>76340</v>
      </c>
      <c r="AL57" s="31">
        <v>35320</v>
      </c>
      <c r="AM57" s="31">
        <v>41540</v>
      </c>
      <c r="AN57" s="31">
        <v>56090</v>
      </c>
      <c r="AO57" s="31">
        <v>72550</v>
      </c>
    </row>
    <row r="58" spans="1:146" s="32" customFormat="1" ht="17.25" hidden="1" customHeight="1" x14ac:dyDescent="0.15">
      <c r="A58" s="30">
        <v>190</v>
      </c>
      <c r="B58" s="31">
        <v>40010</v>
      </c>
      <c r="C58" s="31">
        <v>46770</v>
      </c>
      <c r="D58" s="31">
        <v>62270</v>
      </c>
      <c r="E58" s="31">
        <v>80170</v>
      </c>
      <c r="F58" s="31">
        <v>38810</v>
      </c>
      <c r="G58" s="31">
        <v>45480</v>
      </c>
      <c r="H58" s="31">
        <v>60830</v>
      </c>
      <c r="I58" s="31">
        <v>78440</v>
      </c>
      <c r="J58" s="31">
        <v>48450</v>
      </c>
      <c r="K58" s="31">
        <v>55770</v>
      </c>
      <c r="L58" s="31">
        <v>72160</v>
      </c>
      <c r="M58" s="31">
        <v>91970</v>
      </c>
      <c r="N58" s="31">
        <v>40190</v>
      </c>
      <c r="O58" s="31">
        <v>46940</v>
      </c>
      <c r="P58" s="31">
        <v>62430</v>
      </c>
      <c r="Q58" s="31">
        <v>80330</v>
      </c>
      <c r="R58" s="31">
        <v>44830</v>
      </c>
      <c r="S58" s="31">
        <v>51850</v>
      </c>
      <c r="T58" s="31">
        <v>67660</v>
      </c>
      <c r="U58" s="31">
        <v>86490</v>
      </c>
      <c r="V58" s="31">
        <v>44740</v>
      </c>
      <c r="W58" s="31">
        <v>51790</v>
      </c>
      <c r="X58" s="31">
        <v>67720</v>
      </c>
      <c r="Y58" s="31">
        <v>86620</v>
      </c>
      <c r="Z58" s="31">
        <v>41380</v>
      </c>
      <c r="AA58" s="31">
        <v>48190</v>
      </c>
      <c r="AB58" s="31">
        <v>63740</v>
      </c>
      <c r="AC58" s="31">
        <v>81870</v>
      </c>
      <c r="AD58" s="31">
        <v>39560</v>
      </c>
      <c r="AE58" s="31">
        <v>46260</v>
      </c>
      <c r="AF58" s="31">
        <v>61650</v>
      </c>
      <c r="AG58" s="31">
        <v>79390</v>
      </c>
      <c r="AH58" s="31">
        <v>39730</v>
      </c>
      <c r="AI58" s="31">
        <v>46410</v>
      </c>
      <c r="AJ58" s="31">
        <v>61720</v>
      </c>
      <c r="AK58" s="31">
        <v>79420</v>
      </c>
      <c r="AL58" s="31">
        <v>36740</v>
      </c>
      <c r="AM58" s="31">
        <v>43200</v>
      </c>
      <c r="AN58" s="31">
        <v>58340</v>
      </c>
      <c r="AO58" s="31">
        <v>75490</v>
      </c>
    </row>
    <row r="59" spans="1:146" s="33" customFormat="1" ht="17.25" hidden="1" customHeight="1" x14ac:dyDescent="0.15">
      <c r="A59" s="30">
        <v>200</v>
      </c>
      <c r="B59" s="31">
        <v>41540</v>
      </c>
      <c r="C59" s="31">
        <v>48540</v>
      </c>
      <c r="D59" s="31">
        <v>64660</v>
      </c>
      <c r="E59" s="31">
        <v>83280</v>
      </c>
      <c r="F59" s="31">
        <v>40300</v>
      </c>
      <c r="G59" s="31">
        <v>47210</v>
      </c>
      <c r="H59" s="31">
        <v>63170</v>
      </c>
      <c r="I59" s="31">
        <v>81480</v>
      </c>
      <c r="J59" s="31">
        <v>50270</v>
      </c>
      <c r="K59" s="31">
        <v>57860</v>
      </c>
      <c r="L59" s="31">
        <v>74880</v>
      </c>
      <c r="M59" s="31">
        <v>95470</v>
      </c>
      <c r="N59" s="31">
        <v>41730</v>
      </c>
      <c r="O59" s="31">
        <v>48730</v>
      </c>
      <c r="P59" s="31">
        <v>64820</v>
      </c>
      <c r="Q59" s="31">
        <v>83440</v>
      </c>
      <c r="R59" s="31">
        <v>46520</v>
      </c>
      <c r="S59" s="31">
        <v>53800</v>
      </c>
      <c r="T59" s="31">
        <v>70230</v>
      </c>
      <c r="U59" s="31">
        <v>89810</v>
      </c>
      <c r="V59" s="31">
        <v>46430</v>
      </c>
      <c r="W59" s="31">
        <v>53740</v>
      </c>
      <c r="X59" s="31">
        <v>70290</v>
      </c>
      <c r="Y59" s="31">
        <v>89950</v>
      </c>
      <c r="Z59" s="31">
        <v>42950</v>
      </c>
      <c r="AA59" s="31">
        <v>50020</v>
      </c>
      <c r="AB59" s="31">
        <v>66180</v>
      </c>
      <c r="AC59" s="31">
        <v>85030</v>
      </c>
      <c r="AD59" s="31">
        <v>41080</v>
      </c>
      <c r="AE59" s="31">
        <v>48020</v>
      </c>
      <c r="AF59" s="31">
        <v>64010</v>
      </c>
      <c r="AG59" s="31">
        <v>82470</v>
      </c>
      <c r="AH59" s="31">
        <v>41250</v>
      </c>
      <c r="AI59" s="31">
        <v>48180</v>
      </c>
      <c r="AJ59" s="31">
        <v>64090</v>
      </c>
      <c r="AK59" s="31">
        <v>82500</v>
      </c>
      <c r="AL59" s="31">
        <v>38160</v>
      </c>
      <c r="AM59" s="31">
        <v>44860</v>
      </c>
      <c r="AN59" s="31">
        <v>60600</v>
      </c>
      <c r="AO59" s="31">
        <v>78440</v>
      </c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/>
      <c r="EL59" s="32"/>
      <c r="EM59" s="32"/>
      <c r="EN59" s="32"/>
      <c r="EO59" s="32"/>
      <c r="EP59" s="32"/>
    </row>
    <row r="60" spans="1:146" s="32" customFormat="1" ht="17.25" hidden="1" customHeight="1" x14ac:dyDescent="0.15">
      <c r="A60" s="23" t="s">
        <v>7</v>
      </c>
      <c r="B60" s="31">
        <v>3050</v>
      </c>
      <c r="C60" s="31">
        <v>3530</v>
      </c>
      <c r="D60" s="31">
        <v>4700</v>
      </c>
      <c r="E60" s="31">
        <v>6110</v>
      </c>
      <c r="F60" s="31">
        <v>2960</v>
      </c>
      <c r="G60" s="31">
        <v>3440</v>
      </c>
      <c r="H60" s="31">
        <v>4600</v>
      </c>
      <c r="I60" s="31">
        <v>5990</v>
      </c>
      <c r="J60" s="31">
        <v>3630</v>
      </c>
      <c r="K60" s="31">
        <v>4140</v>
      </c>
      <c r="L60" s="31">
        <v>5370</v>
      </c>
      <c r="M60" s="31">
        <v>6910</v>
      </c>
      <c r="N60" s="31">
        <v>3060</v>
      </c>
      <c r="O60" s="31">
        <v>3540</v>
      </c>
      <c r="P60" s="31">
        <v>4710</v>
      </c>
      <c r="Q60" s="31">
        <v>6120</v>
      </c>
      <c r="R60" s="31">
        <v>3380</v>
      </c>
      <c r="S60" s="31">
        <v>3870</v>
      </c>
      <c r="T60" s="31">
        <v>5070</v>
      </c>
      <c r="U60" s="31">
        <v>6540</v>
      </c>
      <c r="V60" s="31">
        <v>3370</v>
      </c>
      <c r="W60" s="31">
        <v>3870</v>
      </c>
      <c r="X60" s="31">
        <v>5070</v>
      </c>
      <c r="Y60" s="31">
        <v>6550</v>
      </c>
      <c r="Z60" s="31">
        <v>3140</v>
      </c>
      <c r="AA60" s="31">
        <v>3620</v>
      </c>
      <c r="AB60" s="31">
        <v>4800</v>
      </c>
      <c r="AC60" s="31">
        <v>6220</v>
      </c>
      <c r="AD60" s="31">
        <v>3010</v>
      </c>
      <c r="AE60" s="31">
        <v>3490</v>
      </c>
      <c r="AF60" s="31">
        <v>4650</v>
      </c>
      <c r="AG60" s="31">
        <v>6050</v>
      </c>
      <c r="AH60" s="31">
        <v>3020</v>
      </c>
      <c r="AI60" s="31">
        <v>3500</v>
      </c>
      <c r="AJ60" s="31">
        <v>4660</v>
      </c>
      <c r="AK60" s="31">
        <v>6050</v>
      </c>
      <c r="AL60" s="31">
        <v>1410</v>
      </c>
      <c r="AM60" s="31">
        <v>1640</v>
      </c>
      <c r="AN60" s="31">
        <v>2220</v>
      </c>
      <c r="AO60" s="31">
        <v>2890</v>
      </c>
    </row>
    <row r="61" spans="1:146" s="32" customFormat="1" ht="17.25" hidden="1" customHeight="1" x14ac:dyDescent="0.15">
      <c r="A61" s="23" t="s">
        <v>8</v>
      </c>
      <c r="B61" s="31">
        <v>7610</v>
      </c>
      <c r="C61" s="31">
        <v>8810</v>
      </c>
      <c r="D61" s="31">
        <v>11740</v>
      </c>
      <c r="E61" s="31">
        <v>15270</v>
      </c>
      <c r="F61" s="31">
        <v>7410</v>
      </c>
      <c r="G61" s="31">
        <v>8590</v>
      </c>
      <c r="H61" s="31">
        <v>11500</v>
      </c>
      <c r="I61" s="31">
        <v>14970</v>
      </c>
      <c r="J61" s="31">
        <v>9070</v>
      </c>
      <c r="K61" s="31">
        <v>10360</v>
      </c>
      <c r="L61" s="31">
        <v>13430</v>
      </c>
      <c r="M61" s="31">
        <v>17280</v>
      </c>
      <c r="N61" s="31">
        <v>7640</v>
      </c>
      <c r="O61" s="31">
        <v>8850</v>
      </c>
      <c r="P61" s="31">
        <v>11770</v>
      </c>
      <c r="Q61" s="31">
        <v>15290</v>
      </c>
      <c r="R61" s="31">
        <v>8440</v>
      </c>
      <c r="S61" s="31">
        <v>9680</v>
      </c>
      <c r="T61" s="31">
        <v>12660</v>
      </c>
      <c r="U61" s="31">
        <v>16340</v>
      </c>
      <c r="V61" s="31">
        <v>8430</v>
      </c>
      <c r="W61" s="31">
        <v>9680</v>
      </c>
      <c r="X61" s="31">
        <v>12670</v>
      </c>
      <c r="Y61" s="31">
        <v>16370</v>
      </c>
      <c r="Z61" s="31">
        <v>7850</v>
      </c>
      <c r="AA61" s="31">
        <v>9060</v>
      </c>
      <c r="AB61" s="31">
        <v>11990</v>
      </c>
      <c r="AC61" s="31">
        <v>15560</v>
      </c>
      <c r="AD61" s="31">
        <v>7530</v>
      </c>
      <c r="AE61" s="31">
        <v>8730</v>
      </c>
      <c r="AF61" s="31">
        <v>11640</v>
      </c>
      <c r="AG61" s="31">
        <v>15130</v>
      </c>
      <c r="AH61" s="31">
        <v>7560</v>
      </c>
      <c r="AI61" s="31">
        <v>8750</v>
      </c>
      <c r="AJ61" s="31">
        <v>11650</v>
      </c>
      <c r="AK61" s="31">
        <v>15140</v>
      </c>
      <c r="AL61" s="34">
        <v>1410</v>
      </c>
      <c r="AM61" s="34">
        <v>1640</v>
      </c>
      <c r="AN61" s="34">
        <v>2220</v>
      </c>
      <c r="AO61" s="34">
        <v>2890</v>
      </c>
    </row>
    <row r="62" spans="1:146" s="32" customFormat="1" ht="17.25" hidden="1" customHeight="1" x14ac:dyDescent="0.15">
      <c r="A62" s="34">
        <v>4</v>
      </c>
      <c r="B62" s="24">
        <v>18660</v>
      </c>
      <c r="C62" s="24">
        <v>22360</v>
      </c>
      <c r="D62" s="24">
        <v>29120</v>
      </c>
      <c r="E62" s="24">
        <v>36780</v>
      </c>
      <c r="F62" s="24">
        <v>17980</v>
      </c>
      <c r="G62" s="24">
        <v>21630</v>
      </c>
      <c r="H62" s="24">
        <v>28300</v>
      </c>
      <c r="I62" s="24">
        <v>35800</v>
      </c>
      <c r="J62" s="24">
        <v>23440</v>
      </c>
      <c r="K62" s="24">
        <v>27470</v>
      </c>
      <c r="L62" s="24">
        <v>34740</v>
      </c>
      <c r="M62" s="24">
        <v>43460</v>
      </c>
      <c r="N62" s="24">
        <v>18770</v>
      </c>
      <c r="O62" s="24">
        <v>22470</v>
      </c>
      <c r="P62" s="24">
        <v>29210</v>
      </c>
      <c r="Q62" s="24">
        <v>36880</v>
      </c>
      <c r="R62" s="24">
        <v>21430</v>
      </c>
      <c r="S62" s="24">
        <v>25280</v>
      </c>
      <c r="T62" s="24">
        <v>32220</v>
      </c>
      <c r="U62" s="24">
        <v>40420</v>
      </c>
      <c r="V62" s="24">
        <v>21350</v>
      </c>
      <c r="W62" s="24">
        <v>25220</v>
      </c>
      <c r="X62" s="24">
        <v>32230</v>
      </c>
      <c r="Y62" s="24">
        <v>40460</v>
      </c>
      <c r="Z62" s="24">
        <v>19450</v>
      </c>
      <c r="AA62" s="24">
        <v>23180</v>
      </c>
      <c r="AB62" s="24">
        <v>29970</v>
      </c>
      <c r="AC62" s="24">
        <v>37770</v>
      </c>
      <c r="AD62" s="24">
        <v>18420</v>
      </c>
      <c r="AE62" s="24">
        <v>22080</v>
      </c>
      <c r="AF62" s="24">
        <v>28780</v>
      </c>
      <c r="AG62" s="24">
        <v>36350</v>
      </c>
      <c r="AH62" s="24">
        <v>18530</v>
      </c>
      <c r="AI62" s="24">
        <v>22190</v>
      </c>
      <c r="AJ62" s="24">
        <v>28840</v>
      </c>
      <c r="AK62" s="24">
        <v>36410</v>
      </c>
      <c r="AL62" s="24">
        <v>16800</v>
      </c>
      <c r="AM62" s="24">
        <v>20330</v>
      </c>
      <c r="AN62" s="24">
        <v>26880</v>
      </c>
      <c r="AO62" s="24">
        <v>34130</v>
      </c>
    </row>
    <row r="63" spans="1:146" s="32" customFormat="1" ht="17.25" hidden="1" customHeight="1" x14ac:dyDescent="0.15">
      <c r="A63" s="34">
        <v>8</v>
      </c>
      <c r="B63" s="35">
        <v>31100</v>
      </c>
      <c r="C63" s="24">
        <v>37260</v>
      </c>
      <c r="D63" s="24">
        <v>48530</v>
      </c>
      <c r="E63" s="24">
        <v>61290</v>
      </c>
      <c r="F63" s="24">
        <v>29970</v>
      </c>
      <c r="G63" s="24">
        <v>36050</v>
      </c>
      <c r="H63" s="24">
        <v>47170</v>
      </c>
      <c r="I63" s="24">
        <v>59670</v>
      </c>
      <c r="J63" s="24">
        <v>39060</v>
      </c>
      <c r="K63" s="24">
        <v>45790</v>
      </c>
      <c r="L63" s="24">
        <v>57900</v>
      </c>
      <c r="M63" s="24">
        <v>72440</v>
      </c>
      <c r="N63" s="24">
        <v>31280</v>
      </c>
      <c r="O63" s="24">
        <v>37440</v>
      </c>
      <c r="P63" s="24">
        <v>48690</v>
      </c>
      <c r="Q63" s="24">
        <v>61470</v>
      </c>
      <c r="R63" s="24">
        <v>35710</v>
      </c>
      <c r="S63" s="24">
        <v>42130</v>
      </c>
      <c r="T63" s="24">
        <v>53700</v>
      </c>
      <c r="U63" s="24">
        <v>67370</v>
      </c>
      <c r="V63" s="24">
        <v>35580</v>
      </c>
      <c r="W63" s="24">
        <v>42040</v>
      </c>
      <c r="X63" s="24">
        <v>53710</v>
      </c>
      <c r="Y63" s="24">
        <v>67430</v>
      </c>
      <c r="Z63" s="24">
        <v>32420</v>
      </c>
      <c r="AA63" s="24">
        <v>38640</v>
      </c>
      <c r="AB63" s="24">
        <v>49950</v>
      </c>
      <c r="AC63" s="24">
        <v>62950</v>
      </c>
      <c r="AD63" s="24">
        <v>30700</v>
      </c>
      <c r="AE63" s="24">
        <v>36800</v>
      </c>
      <c r="AF63" s="24">
        <v>47960</v>
      </c>
      <c r="AG63" s="24">
        <v>60590</v>
      </c>
      <c r="AH63" s="24">
        <v>30890</v>
      </c>
      <c r="AI63" s="24">
        <v>36980</v>
      </c>
      <c r="AJ63" s="24">
        <v>48060</v>
      </c>
      <c r="AK63" s="24">
        <v>60680</v>
      </c>
      <c r="AL63" s="24">
        <v>28010</v>
      </c>
      <c r="AM63" s="24">
        <v>33890</v>
      </c>
      <c r="AN63" s="24">
        <v>44810</v>
      </c>
      <c r="AO63" s="24">
        <v>56880</v>
      </c>
    </row>
    <row r="64" spans="1:146" s="32" customFormat="1" ht="17.25" hidden="1" customHeight="1" x14ac:dyDescent="0.15">
      <c r="A64" s="36" t="s">
        <v>70</v>
      </c>
      <c r="B64" s="37">
        <v>280</v>
      </c>
      <c r="C64" s="26">
        <v>340</v>
      </c>
      <c r="D64" s="24">
        <v>510</v>
      </c>
      <c r="E64" s="24">
        <v>710</v>
      </c>
      <c r="F64" s="24">
        <v>280</v>
      </c>
      <c r="G64" s="24">
        <v>340</v>
      </c>
      <c r="H64" s="24">
        <v>510</v>
      </c>
      <c r="I64" s="24">
        <v>710</v>
      </c>
      <c r="J64" s="24">
        <v>280</v>
      </c>
      <c r="K64" s="24">
        <v>340</v>
      </c>
      <c r="L64" s="24">
        <v>510</v>
      </c>
      <c r="M64" s="24">
        <v>710</v>
      </c>
      <c r="N64" s="24">
        <v>280</v>
      </c>
      <c r="O64" s="24">
        <v>340</v>
      </c>
      <c r="P64" s="24">
        <v>510</v>
      </c>
      <c r="Q64" s="24">
        <v>710</v>
      </c>
      <c r="R64" s="24">
        <v>280</v>
      </c>
      <c r="S64" s="24">
        <v>340</v>
      </c>
      <c r="T64" s="24">
        <v>510</v>
      </c>
      <c r="U64" s="24">
        <v>710</v>
      </c>
      <c r="V64" s="24">
        <v>280</v>
      </c>
      <c r="W64" s="24">
        <v>340</v>
      </c>
      <c r="X64" s="24">
        <v>510</v>
      </c>
      <c r="Y64" s="24">
        <v>710</v>
      </c>
      <c r="Z64" s="24">
        <v>280</v>
      </c>
      <c r="AA64" s="24">
        <v>340</v>
      </c>
      <c r="AB64" s="24">
        <v>510</v>
      </c>
      <c r="AC64" s="24">
        <v>710</v>
      </c>
      <c r="AD64" s="24">
        <v>280</v>
      </c>
      <c r="AE64" s="24">
        <v>340</v>
      </c>
      <c r="AF64" s="24">
        <v>510</v>
      </c>
      <c r="AG64" s="24">
        <v>710</v>
      </c>
      <c r="AH64" s="24">
        <v>280</v>
      </c>
      <c r="AI64" s="24">
        <v>340</v>
      </c>
      <c r="AJ64" s="24">
        <v>510</v>
      </c>
      <c r="AK64" s="24">
        <v>710</v>
      </c>
      <c r="AL64" s="24">
        <v>280</v>
      </c>
      <c r="AM64" s="24">
        <v>340</v>
      </c>
      <c r="AN64" s="24">
        <v>510</v>
      </c>
      <c r="AO64" s="24">
        <v>710</v>
      </c>
    </row>
    <row r="65" spans="1:54" s="32" customFormat="1" ht="17.25" hidden="1" customHeight="1" x14ac:dyDescent="0.15">
      <c r="A65" s="38">
        <v>0.5</v>
      </c>
      <c r="B65" s="27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</row>
    <row r="66" spans="1:54" s="2" customFormat="1" ht="17.25" hidden="1" customHeight="1" x14ac:dyDescent="0.15">
      <c r="B66" s="2">
        <v>2</v>
      </c>
      <c r="C66" s="2">
        <v>3</v>
      </c>
      <c r="D66" s="2">
        <v>4</v>
      </c>
      <c r="E66" s="2">
        <v>5</v>
      </c>
      <c r="F66" s="2">
        <v>6</v>
      </c>
      <c r="G66" s="2">
        <v>7</v>
      </c>
      <c r="H66" s="2">
        <v>8</v>
      </c>
      <c r="I66" s="2">
        <v>9</v>
      </c>
      <c r="J66" s="2">
        <v>10</v>
      </c>
      <c r="K66" s="2">
        <v>11</v>
      </c>
      <c r="L66" s="2">
        <v>12</v>
      </c>
      <c r="M66" s="2">
        <v>13</v>
      </c>
      <c r="N66" s="2">
        <v>14</v>
      </c>
      <c r="O66" s="2">
        <v>15</v>
      </c>
      <c r="P66" s="2">
        <v>16</v>
      </c>
      <c r="Q66" s="2">
        <v>17</v>
      </c>
      <c r="R66" s="2">
        <v>18</v>
      </c>
      <c r="S66" s="2">
        <v>19</v>
      </c>
      <c r="T66" s="2">
        <v>20</v>
      </c>
      <c r="U66" s="2">
        <v>21</v>
      </c>
      <c r="V66" s="2">
        <v>22</v>
      </c>
      <c r="W66" s="2">
        <v>23</v>
      </c>
      <c r="X66" s="2">
        <v>24</v>
      </c>
      <c r="Y66" s="2">
        <v>25</v>
      </c>
      <c r="Z66" s="2">
        <v>26</v>
      </c>
      <c r="AA66" s="2">
        <v>27</v>
      </c>
      <c r="AB66" s="2">
        <v>28</v>
      </c>
      <c r="AC66" s="2">
        <v>29</v>
      </c>
      <c r="AD66" s="2">
        <v>30</v>
      </c>
      <c r="AE66" s="2">
        <v>31</v>
      </c>
      <c r="AF66" s="2">
        <v>32</v>
      </c>
      <c r="AG66" s="2">
        <v>33</v>
      </c>
      <c r="AH66" s="2">
        <v>34</v>
      </c>
      <c r="AI66" s="2">
        <v>35</v>
      </c>
      <c r="AJ66" s="2">
        <v>36</v>
      </c>
      <c r="AK66" s="2">
        <v>37</v>
      </c>
      <c r="AL66" s="2">
        <v>38</v>
      </c>
      <c r="AM66" s="2">
        <v>39</v>
      </c>
      <c r="AN66" s="2">
        <v>40</v>
      </c>
      <c r="AO66" s="2">
        <v>41</v>
      </c>
      <c r="AP66" s="2">
        <f>VLOOKUP(B96,A97:B136,2,FALSE)</f>
        <v>35</v>
      </c>
    </row>
    <row r="67" spans="1:54" ht="17.25" hidden="1" customHeight="1" x14ac:dyDescent="0.15"/>
    <row r="68" spans="1:54" ht="17.25" hidden="1" customHeight="1" x14ac:dyDescent="0.15">
      <c r="A68" s="10" t="s">
        <v>12</v>
      </c>
      <c r="B68" s="1">
        <v>1</v>
      </c>
      <c r="C68" s="1">
        <v>50</v>
      </c>
      <c r="D68" s="1">
        <v>100</v>
      </c>
    </row>
    <row r="69" spans="1:54" ht="17.25" hidden="1" customHeight="1" x14ac:dyDescent="0.15">
      <c r="A69" s="1" t="s">
        <v>13</v>
      </c>
      <c r="B69" s="1">
        <v>2</v>
      </c>
      <c r="C69" s="1">
        <v>60</v>
      </c>
      <c r="D69" s="1">
        <v>130</v>
      </c>
    </row>
    <row r="70" spans="1:54" ht="17.25" hidden="1" customHeight="1" x14ac:dyDescent="0.15">
      <c r="A70" s="1" t="s">
        <v>14</v>
      </c>
      <c r="B70" s="1">
        <v>3</v>
      </c>
      <c r="C70" s="1">
        <v>60</v>
      </c>
      <c r="D70" s="1">
        <v>130</v>
      </c>
      <c r="AT70" s="39"/>
      <c r="AU70" s="39"/>
      <c r="AV70" s="39"/>
      <c r="AW70" s="39"/>
      <c r="AX70" s="39"/>
      <c r="AY70" s="39"/>
      <c r="AZ70" s="39"/>
      <c r="BA70" s="39"/>
      <c r="BB70" s="39"/>
    </row>
    <row r="71" spans="1:54" ht="17.25" hidden="1" customHeight="1" x14ac:dyDescent="0.15">
      <c r="A71" s="1" t="s">
        <v>3</v>
      </c>
      <c r="B71" s="1">
        <v>4</v>
      </c>
      <c r="C71" s="1">
        <v>60</v>
      </c>
      <c r="D71" s="1">
        <v>130</v>
      </c>
    </row>
    <row r="72" spans="1:54" ht="17.25" hidden="1" customHeight="1" x14ac:dyDescent="0.15">
      <c r="A72" s="1">
        <f>VLOOKUP(H1,A68:B71,2,FALSE)</f>
        <v>2</v>
      </c>
    </row>
    <row r="73" spans="1:54" ht="17.25" hidden="1" customHeight="1" x14ac:dyDescent="0.15">
      <c r="A73" s="1" t="s">
        <v>17</v>
      </c>
      <c r="B73" s="1">
        <v>1</v>
      </c>
    </row>
    <row r="74" spans="1:54" ht="17.25" hidden="1" customHeight="1" x14ac:dyDescent="0.15">
      <c r="A74" s="1" t="s">
        <v>18</v>
      </c>
      <c r="B74" s="1">
        <v>2</v>
      </c>
    </row>
    <row r="75" spans="1:54" ht="17.25" hidden="1" customHeight="1" x14ac:dyDescent="0.15">
      <c r="A75" s="1" t="s">
        <v>20</v>
      </c>
      <c r="B75" s="1">
        <v>3</v>
      </c>
    </row>
    <row r="76" spans="1:54" ht="17.25" hidden="1" customHeight="1" x14ac:dyDescent="0.15">
      <c r="A76" s="1" t="s">
        <v>19</v>
      </c>
      <c r="B76" s="1">
        <v>4</v>
      </c>
    </row>
    <row r="77" spans="1:54" ht="17.25" hidden="1" customHeight="1" x14ac:dyDescent="0.15">
      <c r="A77" s="1" t="s">
        <v>21</v>
      </c>
      <c r="B77" s="1">
        <v>5</v>
      </c>
    </row>
    <row r="78" spans="1:54" ht="17.25" hidden="1" customHeight="1" x14ac:dyDescent="0.15">
      <c r="A78" s="1" t="s">
        <v>22</v>
      </c>
      <c r="B78" s="1">
        <v>6</v>
      </c>
      <c r="AV78" s="39"/>
      <c r="AW78" s="39"/>
      <c r="AX78" s="39"/>
    </row>
    <row r="79" spans="1:54" ht="17.25" hidden="1" customHeight="1" x14ac:dyDescent="0.15">
      <c r="A79" s="1" t="s">
        <v>23</v>
      </c>
      <c r="B79" s="1">
        <v>7</v>
      </c>
    </row>
    <row r="80" spans="1:54" ht="17.25" hidden="1" customHeight="1" x14ac:dyDescent="0.15">
      <c r="A80" s="1" t="s">
        <v>24</v>
      </c>
      <c r="B80" s="1">
        <v>8</v>
      </c>
    </row>
    <row r="81" spans="1:54" ht="17.25" hidden="1" customHeight="1" x14ac:dyDescent="0.15">
      <c r="A81" s="1" t="s">
        <v>25</v>
      </c>
      <c r="B81" s="1">
        <v>9</v>
      </c>
    </row>
    <row r="82" spans="1:54" ht="17.25" hidden="1" customHeight="1" x14ac:dyDescent="0.15">
      <c r="A82" s="1" t="s">
        <v>16</v>
      </c>
      <c r="B82" s="1">
        <v>10</v>
      </c>
    </row>
    <row r="83" spans="1:54" ht="17.25" hidden="1" customHeight="1" x14ac:dyDescent="0.15">
      <c r="A83" s="1">
        <f>VLOOKUP(J1,A73:B82,2,FALSE)</f>
        <v>9</v>
      </c>
    </row>
    <row r="84" spans="1:54" ht="17.25" hidden="1" customHeight="1" x14ac:dyDescent="0.15">
      <c r="A84" s="14">
        <v>0.4</v>
      </c>
    </row>
    <row r="85" spans="1:54" ht="17.25" hidden="1" customHeight="1" x14ac:dyDescent="0.15">
      <c r="A85" s="14">
        <f>+A84+5%</f>
        <v>0.45</v>
      </c>
    </row>
    <row r="86" spans="1:54" ht="17.25" hidden="1" customHeight="1" x14ac:dyDescent="0.15">
      <c r="A86" s="14">
        <f t="shared" ref="A86:A96" si="8">+A85+5%</f>
        <v>0.5</v>
      </c>
      <c r="AT86" s="39"/>
      <c r="AU86" s="39"/>
      <c r="AV86" s="39"/>
      <c r="AW86" s="39"/>
      <c r="AX86" s="39"/>
      <c r="AY86" s="39"/>
      <c r="AZ86" s="39"/>
      <c r="BA86" s="39"/>
      <c r="BB86" s="39"/>
    </row>
    <row r="87" spans="1:54" ht="17.25" hidden="1" customHeight="1" x14ac:dyDescent="0.15">
      <c r="A87" s="14">
        <f t="shared" si="8"/>
        <v>0.55000000000000004</v>
      </c>
    </row>
    <row r="88" spans="1:54" ht="17.25" hidden="1" customHeight="1" x14ac:dyDescent="0.15">
      <c r="A88" s="14">
        <f t="shared" si="8"/>
        <v>0.60000000000000009</v>
      </c>
    </row>
    <row r="89" spans="1:54" ht="17.25" hidden="1" customHeight="1" x14ac:dyDescent="0.15">
      <c r="A89" s="14">
        <f t="shared" si="8"/>
        <v>0.65000000000000013</v>
      </c>
    </row>
    <row r="90" spans="1:54" ht="17.25" hidden="1" customHeight="1" x14ac:dyDescent="0.15">
      <c r="A90" s="14">
        <f t="shared" si="8"/>
        <v>0.70000000000000018</v>
      </c>
    </row>
    <row r="91" spans="1:54" ht="17.25" hidden="1" customHeight="1" x14ac:dyDescent="0.15">
      <c r="A91" s="14">
        <f t="shared" si="8"/>
        <v>0.75000000000000022</v>
      </c>
    </row>
    <row r="92" spans="1:54" ht="17.25" hidden="1" customHeight="1" x14ac:dyDescent="0.15">
      <c r="A92" s="14">
        <f t="shared" si="8"/>
        <v>0.80000000000000027</v>
      </c>
    </row>
    <row r="93" spans="1:54" ht="17.25" hidden="1" customHeight="1" x14ac:dyDescent="0.15">
      <c r="A93" s="14">
        <f t="shared" si="8"/>
        <v>0.85000000000000031</v>
      </c>
    </row>
    <row r="94" spans="1:54" ht="17.25" hidden="1" customHeight="1" x14ac:dyDescent="0.15">
      <c r="A94" s="14">
        <f t="shared" si="8"/>
        <v>0.90000000000000036</v>
      </c>
      <c r="AT94" s="39"/>
      <c r="AU94" s="39"/>
      <c r="AV94" s="39"/>
      <c r="AW94" s="39"/>
      <c r="AX94" s="39"/>
      <c r="AY94" s="39"/>
      <c r="AZ94" s="39"/>
      <c r="BA94" s="39"/>
      <c r="BB94" s="39"/>
    </row>
    <row r="95" spans="1:54" ht="17.25" hidden="1" customHeight="1" x14ac:dyDescent="0.15">
      <c r="A95" s="14">
        <f t="shared" si="8"/>
        <v>0.9500000000000004</v>
      </c>
    </row>
    <row r="96" spans="1:54" ht="17.25" hidden="1" customHeight="1" x14ac:dyDescent="0.15">
      <c r="A96" s="14">
        <f t="shared" si="8"/>
        <v>1.0000000000000004</v>
      </c>
      <c r="B96" s="15" t="str">
        <f>CONCATENATE(A83,A72)</f>
        <v>92</v>
      </c>
    </row>
    <row r="97" spans="1:54" ht="17.25" hidden="1" customHeight="1" x14ac:dyDescent="0.15">
      <c r="A97" s="16" t="s">
        <v>26</v>
      </c>
      <c r="B97" s="1">
        <v>2</v>
      </c>
    </row>
    <row r="98" spans="1:54" ht="17.25" hidden="1" customHeight="1" x14ac:dyDescent="0.15">
      <c r="A98" s="16" t="s">
        <v>27</v>
      </c>
      <c r="B98" s="1">
        <v>3</v>
      </c>
    </row>
    <row r="99" spans="1:54" ht="17.25" hidden="1" customHeight="1" x14ac:dyDescent="0.15">
      <c r="A99" s="16" t="s">
        <v>28</v>
      </c>
      <c r="B99" s="1">
        <v>4</v>
      </c>
    </row>
    <row r="100" spans="1:54" ht="17.25" hidden="1" customHeight="1" x14ac:dyDescent="0.15">
      <c r="A100" s="16" t="s">
        <v>29</v>
      </c>
      <c r="B100" s="1">
        <v>5</v>
      </c>
    </row>
    <row r="101" spans="1:54" ht="17.25" hidden="1" customHeight="1" x14ac:dyDescent="0.15">
      <c r="A101" s="16" t="s">
        <v>30</v>
      </c>
      <c r="B101" s="1">
        <v>6</v>
      </c>
    </row>
    <row r="102" spans="1:54" ht="17.25" hidden="1" customHeight="1" x14ac:dyDescent="0.15">
      <c r="A102" s="16" t="s">
        <v>31</v>
      </c>
      <c r="B102" s="1">
        <v>7</v>
      </c>
      <c r="AT102" s="39"/>
      <c r="AU102" s="39"/>
      <c r="AV102" s="39"/>
      <c r="AW102" s="39"/>
      <c r="AX102" s="39"/>
      <c r="AY102" s="39"/>
      <c r="AZ102" s="39"/>
      <c r="BA102" s="39"/>
      <c r="BB102" s="39"/>
    </row>
    <row r="103" spans="1:54" ht="17.25" hidden="1" customHeight="1" x14ac:dyDescent="0.15">
      <c r="A103" s="16" t="s">
        <v>65</v>
      </c>
      <c r="B103" s="1">
        <v>8</v>
      </c>
    </row>
    <row r="104" spans="1:54" ht="17.25" hidden="1" customHeight="1" x14ac:dyDescent="0.15">
      <c r="A104" s="16" t="s">
        <v>32</v>
      </c>
      <c r="B104" s="1">
        <v>9</v>
      </c>
    </row>
    <row r="105" spans="1:54" ht="17.25" hidden="1" customHeight="1" x14ac:dyDescent="0.15">
      <c r="A105" s="16" t="s">
        <v>33</v>
      </c>
      <c r="B105" s="1">
        <v>10</v>
      </c>
    </row>
    <row r="106" spans="1:54" ht="17.25" hidden="1" customHeight="1" x14ac:dyDescent="0.15">
      <c r="A106" s="16" t="s">
        <v>34</v>
      </c>
      <c r="B106" s="1">
        <v>11</v>
      </c>
    </row>
    <row r="107" spans="1:54" ht="17.25" hidden="1" customHeight="1" x14ac:dyDescent="0.15">
      <c r="A107" s="16" t="s">
        <v>64</v>
      </c>
      <c r="B107" s="1">
        <v>12</v>
      </c>
    </row>
    <row r="108" spans="1:54" ht="17.25" hidden="1" customHeight="1" x14ac:dyDescent="0.15">
      <c r="A108" s="16" t="s">
        <v>35</v>
      </c>
      <c r="B108" s="1">
        <v>13</v>
      </c>
    </row>
    <row r="109" spans="1:54" ht="17.25" hidden="1" customHeight="1" x14ac:dyDescent="0.15">
      <c r="A109" s="16" t="s">
        <v>36</v>
      </c>
      <c r="B109" s="1">
        <v>14</v>
      </c>
    </row>
    <row r="110" spans="1:54" ht="17.25" hidden="1" customHeight="1" x14ac:dyDescent="0.15">
      <c r="A110" s="16" t="s">
        <v>47</v>
      </c>
      <c r="B110" s="1">
        <v>15</v>
      </c>
      <c r="AT110" s="39"/>
      <c r="AU110" s="39"/>
      <c r="AV110" s="39"/>
      <c r="AW110" s="39"/>
      <c r="AX110" s="39"/>
      <c r="AY110" s="39"/>
      <c r="AZ110" s="39"/>
      <c r="BA110" s="39"/>
      <c r="BB110" s="39"/>
    </row>
    <row r="111" spans="1:54" ht="17.25" hidden="1" customHeight="1" x14ac:dyDescent="0.15">
      <c r="A111" s="16" t="s">
        <v>37</v>
      </c>
      <c r="B111" s="1">
        <v>16</v>
      </c>
    </row>
    <row r="112" spans="1:54" ht="17.25" hidden="1" customHeight="1" x14ac:dyDescent="0.15">
      <c r="A112" s="16" t="s">
        <v>38</v>
      </c>
      <c r="B112" s="1">
        <v>17</v>
      </c>
    </row>
    <row r="113" spans="1:54" ht="17.25" hidden="1" customHeight="1" x14ac:dyDescent="0.15">
      <c r="A113" s="16" t="s">
        <v>48</v>
      </c>
      <c r="B113" s="1">
        <v>18</v>
      </c>
    </row>
    <row r="114" spans="1:54" ht="17.25" hidden="1" customHeight="1" x14ac:dyDescent="0.15">
      <c r="A114" s="16" t="s">
        <v>39</v>
      </c>
      <c r="B114" s="1">
        <v>19</v>
      </c>
    </row>
    <row r="115" spans="1:54" ht="17.25" hidden="1" customHeight="1" x14ac:dyDescent="0.15">
      <c r="A115" s="16" t="s">
        <v>40</v>
      </c>
      <c r="B115" s="1">
        <v>20</v>
      </c>
    </row>
    <row r="116" spans="1:54" ht="17.25" hidden="1" customHeight="1" x14ac:dyDescent="0.15">
      <c r="A116" s="16" t="s">
        <v>49</v>
      </c>
      <c r="B116" s="1">
        <v>21</v>
      </c>
    </row>
    <row r="117" spans="1:54" ht="17.25" hidden="1" customHeight="1" x14ac:dyDescent="0.15">
      <c r="A117" s="16" t="s">
        <v>41</v>
      </c>
      <c r="B117" s="1">
        <v>22</v>
      </c>
    </row>
    <row r="118" spans="1:54" ht="17.25" hidden="1" customHeight="1" x14ac:dyDescent="0.15">
      <c r="A118" s="16" t="s">
        <v>42</v>
      </c>
      <c r="B118" s="1">
        <v>23</v>
      </c>
      <c r="AT118" s="39"/>
      <c r="AU118" s="39"/>
      <c r="AV118" s="39"/>
      <c r="AW118" s="39"/>
      <c r="AX118" s="39"/>
      <c r="AY118" s="39"/>
      <c r="AZ118" s="39"/>
      <c r="BA118" s="39"/>
      <c r="BB118" s="39"/>
    </row>
    <row r="119" spans="1:54" ht="17.25" hidden="1" customHeight="1" x14ac:dyDescent="0.15">
      <c r="A119" s="16" t="s">
        <v>43</v>
      </c>
      <c r="B119" s="1">
        <v>24</v>
      </c>
    </row>
    <row r="120" spans="1:54" ht="17.25" hidden="1" customHeight="1" x14ac:dyDescent="0.15">
      <c r="A120" s="16" t="s">
        <v>50</v>
      </c>
      <c r="B120" s="1">
        <v>25</v>
      </c>
    </row>
    <row r="121" spans="1:54" ht="17.25" hidden="1" customHeight="1" x14ac:dyDescent="0.15">
      <c r="A121" s="16" t="s">
        <v>44</v>
      </c>
      <c r="B121" s="1">
        <v>26</v>
      </c>
    </row>
    <row r="122" spans="1:54" ht="17.25" hidden="1" customHeight="1" x14ac:dyDescent="0.15">
      <c r="A122" s="16" t="s">
        <v>45</v>
      </c>
      <c r="B122" s="1">
        <v>27</v>
      </c>
    </row>
    <row r="123" spans="1:54" ht="17.25" hidden="1" customHeight="1" x14ac:dyDescent="0.15">
      <c r="A123" s="16" t="s">
        <v>51</v>
      </c>
      <c r="B123" s="1">
        <v>28</v>
      </c>
    </row>
    <row r="124" spans="1:54" ht="17.25" hidden="1" customHeight="1" x14ac:dyDescent="0.15">
      <c r="A124" s="16" t="s">
        <v>46</v>
      </c>
      <c r="B124" s="1">
        <v>29</v>
      </c>
    </row>
    <row r="125" spans="1:54" ht="17.25" hidden="1" customHeight="1" x14ac:dyDescent="0.15">
      <c r="A125" s="16" t="s">
        <v>52</v>
      </c>
      <c r="B125" s="1">
        <v>30</v>
      </c>
    </row>
    <row r="126" spans="1:54" ht="17.25" hidden="1" customHeight="1" x14ac:dyDescent="0.15">
      <c r="A126" s="16" t="s">
        <v>53</v>
      </c>
      <c r="B126" s="1">
        <v>31</v>
      </c>
      <c r="AV126" s="39"/>
      <c r="AW126" s="39"/>
      <c r="AX126" s="39"/>
    </row>
    <row r="127" spans="1:54" ht="17.25" hidden="1" customHeight="1" x14ac:dyDescent="0.15">
      <c r="A127" s="16" t="s">
        <v>54</v>
      </c>
      <c r="B127" s="1">
        <v>32</v>
      </c>
    </row>
    <row r="128" spans="1:54" ht="17.25" hidden="1" customHeight="1" x14ac:dyDescent="0.15">
      <c r="A128" s="16" t="s">
        <v>60</v>
      </c>
      <c r="B128" s="1">
        <v>33</v>
      </c>
    </row>
    <row r="129" spans="1:2" ht="17.25" hidden="1" customHeight="1" x14ac:dyDescent="0.15">
      <c r="A129" s="16" t="s">
        <v>55</v>
      </c>
      <c r="B129" s="1">
        <v>34</v>
      </c>
    </row>
    <row r="130" spans="1:2" ht="17.25" hidden="1" customHeight="1" x14ac:dyDescent="0.15">
      <c r="A130" s="16" t="s">
        <v>56</v>
      </c>
      <c r="B130" s="1">
        <v>35</v>
      </c>
    </row>
    <row r="131" spans="1:2" ht="17.25" hidden="1" customHeight="1" x14ac:dyDescent="0.15">
      <c r="A131" s="16" t="s">
        <v>61</v>
      </c>
      <c r="B131" s="1">
        <v>36</v>
      </c>
    </row>
    <row r="132" spans="1:2" ht="17.25" hidden="1" customHeight="1" x14ac:dyDescent="0.15">
      <c r="A132" s="16" t="s">
        <v>57</v>
      </c>
      <c r="B132" s="1">
        <v>37</v>
      </c>
    </row>
    <row r="133" spans="1:2" ht="17.25" hidden="1" customHeight="1" x14ac:dyDescent="0.15">
      <c r="A133" s="16" t="s">
        <v>62</v>
      </c>
      <c r="B133" s="1">
        <v>38</v>
      </c>
    </row>
    <row r="134" spans="1:2" ht="17.25" hidden="1" customHeight="1" x14ac:dyDescent="0.15">
      <c r="A134" s="16" t="s">
        <v>58</v>
      </c>
      <c r="B134" s="1">
        <v>39</v>
      </c>
    </row>
    <row r="135" spans="1:2" ht="17.25" hidden="1" customHeight="1" x14ac:dyDescent="0.15">
      <c r="A135" s="16" t="s">
        <v>63</v>
      </c>
      <c r="B135" s="1">
        <v>40</v>
      </c>
    </row>
    <row r="136" spans="1:2" ht="17.25" hidden="1" customHeight="1" x14ac:dyDescent="0.15">
      <c r="A136" s="16" t="s">
        <v>59</v>
      </c>
      <c r="B136" s="1">
        <v>41</v>
      </c>
    </row>
    <row r="137" spans="1:2" ht="17.25" hidden="1" customHeight="1" x14ac:dyDescent="0.15"/>
    <row r="138" spans="1:2" ht="17.25" hidden="1" customHeight="1" x14ac:dyDescent="0.15"/>
    <row r="139" spans="1:2" ht="17.25" hidden="1" customHeight="1" x14ac:dyDescent="0.15"/>
    <row r="140" spans="1:2" hidden="1" x14ac:dyDescent="0.15"/>
    <row r="141" spans="1:2" hidden="1" x14ac:dyDescent="0.15"/>
    <row r="142" spans="1:2" hidden="1" x14ac:dyDescent="0.15"/>
    <row r="143" spans="1:2" hidden="1" x14ac:dyDescent="0.15"/>
    <row r="144" spans="1:2" hidden="1" x14ac:dyDescent="0.15"/>
    <row r="145" s="1" customFormat="1" hidden="1" x14ac:dyDescent="0.15"/>
    <row r="146" s="1" customFormat="1" hidden="1" x14ac:dyDescent="0.15"/>
    <row r="147" s="1" customFormat="1" hidden="1" x14ac:dyDescent="0.15"/>
    <row r="148" s="1" customFormat="1" hidden="1" x14ac:dyDescent="0.15"/>
    <row r="149" s="1" customFormat="1" hidden="1" x14ac:dyDescent="0.15"/>
    <row r="150" s="1" customFormat="1" hidden="1" x14ac:dyDescent="0.15"/>
    <row r="151" s="1" customFormat="1" hidden="1" x14ac:dyDescent="0.15"/>
    <row r="152" s="1" customFormat="1" hidden="1" x14ac:dyDescent="0.15"/>
    <row r="153" s="1" customFormat="1" hidden="1" x14ac:dyDescent="0.15"/>
    <row r="154" s="1" customFormat="1" hidden="1" x14ac:dyDescent="0.15"/>
    <row r="155" s="1" customFormat="1" hidden="1" x14ac:dyDescent="0.15"/>
    <row r="156" s="1" customFormat="1" hidden="1" x14ac:dyDescent="0.15"/>
    <row r="157" s="1" customFormat="1" hidden="1" x14ac:dyDescent="0.15"/>
    <row r="158" s="1" customFormat="1" hidden="1" x14ac:dyDescent="0.15"/>
    <row r="159" s="1" customFormat="1" hidden="1" x14ac:dyDescent="0.15"/>
    <row r="160" s="1" customFormat="1" hidden="1" x14ac:dyDescent="0.15"/>
    <row r="161" s="1" customFormat="1" hidden="1" x14ac:dyDescent="0.15"/>
    <row r="162" s="1" customFormat="1" hidden="1" x14ac:dyDescent="0.15"/>
    <row r="163" s="1" customFormat="1" hidden="1" x14ac:dyDescent="0.15"/>
    <row r="164" s="1" customFormat="1" hidden="1" x14ac:dyDescent="0.15"/>
    <row r="165" s="1" customFormat="1" hidden="1" x14ac:dyDescent="0.15"/>
    <row r="166" s="1" customFormat="1" hidden="1" x14ac:dyDescent="0.15"/>
    <row r="167" s="1" customFormat="1" hidden="1" x14ac:dyDescent="0.15"/>
    <row r="168" s="1" customFormat="1" hidden="1" x14ac:dyDescent="0.15"/>
    <row r="169" s="1" customFormat="1" hidden="1" x14ac:dyDescent="0.15"/>
    <row r="170" s="1" customFormat="1" hidden="1" x14ac:dyDescent="0.15"/>
    <row r="171" s="1" customFormat="1" hidden="1" x14ac:dyDescent="0.15"/>
    <row r="172" s="1" customFormat="1" hidden="1" x14ac:dyDescent="0.15"/>
    <row r="173" s="1" customFormat="1" hidden="1" x14ac:dyDescent="0.15"/>
    <row r="174" s="1" customFormat="1" hidden="1" x14ac:dyDescent="0.15"/>
    <row r="175" s="1" customFormat="1" hidden="1" x14ac:dyDescent="0.15"/>
    <row r="176" s="1" customFormat="1" hidden="1" x14ac:dyDescent="0.15"/>
    <row r="177" s="1" customFormat="1" hidden="1" x14ac:dyDescent="0.15"/>
    <row r="178" s="1" customFormat="1" hidden="1" x14ac:dyDescent="0.15"/>
    <row r="179" s="1" customFormat="1" hidden="1" x14ac:dyDescent="0.15"/>
    <row r="180" s="1" customFormat="1" hidden="1" x14ac:dyDescent="0.15"/>
    <row r="181" s="1" customFormat="1" hidden="1" x14ac:dyDescent="0.15"/>
    <row r="182" s="1" customFormat="1" hidden="1" x14ac:dyDescent="0.15"/>
    <row r="183" s="1" customFormat="1" hidden="1" x14ac:dyDescent="0.15"/>
    <row r="184" s="1" customFormat="1" hidden="1" x14ac:dyDescent="0.15"/>
    <row r="185" s="1" customFormat="1" hidden="1" x14ac:dyDescent="0.15"/>
    <row r="186" s="1" customFormat="1" hidden="1" x14ac:dyDescent="0.15"/>
    <row r="187" s="1" customFormat="1" hidden="1" x14ac:dyDescent="0.15"/>
    <row r="188" s="1" customFormat="1" hidden="1" x14ac:dyDescent="0.15"/>
    <row r="189" s="1" customFormat="1" hidden="1" x14ac:dyDescent="0.15"/>
    <row r="190" s="1" customFormat="1" hidden="1" x14ac:dyDescent="0.15"/>
    <row r="191" s="1" customFormat="1" hidden="1" x14ac:dyDescent="0.15"/>
    <row r="192" s="1" customFormat="1" hidden="1" x14ac:dyDescent="0.15"/>
    <row r="193" s="1" customFormat="1" hidden="1" x14ac:dyDescent="0.15"/>
    <row r="194" s="1" customFormat="1" hidden="1" x14ac:dyDescent="0.15"/>
    <row r="195" s="1" customFormat="1" hidden="1" x14ac:dyDescent="0.15"/>
    <row r="196" s="1" customFormat="1" hidden="1" x14ac:dyDescent="0.15"/>
    <row r="197" s="1" customFormat="1" hidden="1" x14ac:dyDescent="0.15"/>
    <row r="198" s="1" customFormat="1" hidden="1" x14ac:dyDescent="0.15"/>
    <row r="199" s="1" customFormat="1" hidden="1" x14ac:dyDescent="0.15"/>
    <row r="200" s="1" customFormat="1" hidden="1" x14ac:dyDescent="0.15"/>
    <row r="201" s="1" customFormat="1" hidden="1" x14ac:dyDescent="0.15"/>
    <row r="202" s="1" customFormat="1" hidden="1" x14ac:dyDescent="0.15"/>
    <row r="203" s="1" customFormat="1" hidden="1" x14ac:dyDescent="0.15"/>
    <row r="204" s="1" customFormat="1" hidden="1" x14ac:dyDescent="0.15"/>
    <row r="205" s="1" customFormat="1" hidden="1" x14ac:dyDescent="0.15"/>
    <row r="206" s="1" customFormat="1" hidden="1" x14ac:dyDescent="0.15"/>
    <row r="207" s="1" customFormat="1" hidden="1" x14ac:dyDescent="0.15"/>
    <row r="208" s="1" customFormat="1" hidden="1" x14ac:dyDescent="0.15"/>
  </sheetData>
  <sheetProtection algorithmName="SHA-512" hashValue="pvvwYvL8h8BSpVGk2TkvK4GrZ4+Oa7A4lTtcBIjXs/GjDb6c8VjlotvEkTp0yRkNxGTuwSVmGuL9HygH1b09gg==" saltValue="hIre4UrHQvLdKtGZMeNWSQ==" spinCount="100000" sheet="1" objects="1" scenarios="1"/>
  <sortState xmlns:xlrd2="http://schemas.microsoft.com/office/spreadsheetml/2017/richdata2" ref="AT130:BB137">
    <sortCondition ref="BB130:BB137"/>
  </sortState>
  <mergeCells count="38">
    <mergeCell ref="E28:N28"/>
    <mergeCell ref="A20:D20"/>
    <mergeCell ref="A21:D21"/>
    <mergeCell ref="B34:D34"/>
    <mergeCell ref="A31:D31"/>
    <mergeCell ref="A24:D24"/>
    <mergeCell ref="A25:D25"/>
    <mergeCell ref="A26:D26"/>
    <mergeCell ref="A27:D27"/>
    <mergeCell ref="A32:A33"/>
    <mergeCell ref="C32:D32"/>
    <mergeCell ref="C33:D33"/>
    <mergeCell ref="A30:D30"/>
    <mergeCell ref="A29:H29"/>
    <mergeCell ref="E30:N30"/>
    <mergeCell ref="A23:D23"/>
    <mergeCell ref="A22:D22"/>
    <mergeCell ref="A10:D10"/>
    <mergeCell ref="A3:N3"/>
    <mergeCell ref="A4:D4"/>
    <mergeCell ref="E4:N4"/>
    <mergeCell ref="A9:D9"/>
    <mergeCell ref="A16:D16"/>
    <mergeCell ref="A17:D17"/>
    <mergeCell ref="A18:D18"/>
    <mergeCell ref="A19:D19"/>
    <mergeCell ref="A11:D11"/>
    <mergeCell ref="A12:D12"/>
    <mergeCell ref="A13:D13"/>
    <mergeCell ref="A14:D14"/>
    <mergeCell ref="A15:D15"/>
    <mergeCell ref="J1:K1"/>
    <mergeCell ref="A5:D5"/>
    <mergeCell ref="A6:D6"/>
    <mergeCell ref="A7:D7"/>
    <mergeCell ref="A8:D8"/>
    <mergeCell ref="E1:F1"/>
    <mergeCell ref="C1:D1"/>
  </mergeCells>
  <phoneticPr fontId="2"/>
  <dataValidations count="3">
    <dataValidation type="list" allowBlank="1" showInputMessage="1" showErrorMessage="1" sqref="H1" xr:uid="{88F31383-DE67-4E90-9389-79CB8E28686A}">
      <formula1>$A$68:$A$71</formula1>
    </dataValidation>
    <dataValidation type="list" allowBlank="1" showInputMessage="1" showErrorMessage="1" sqref="J1:K1" xr:uid="{FCEF28D2-AD7E-4D92-BC82-7090D8B200D2}">
      <formula1>$A$73:$A$82</formula1>
    </dataValidation>
    <dataValidation type="list" allowBlank="1" showInputMessage="1" showErrorMessage="1" sqref="A65" xr:uid="{55C7D686-11E0-4098-A26A-6E93FEA1891C}">
      <formula1>$A$84:$A$96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基本燃料サーチャージ</vt:lpstr>
      <vt:lpstr>燃料サーチャージ</vt:lpstr>
      <vt:lpstr>標準的な運賃＋燃料サーチャージ</vt:lpstr>
      <vt:lpstr>燃料サーチャージ!Print_Area</vt:lpstr>
      <vt:lpstr>'標準的な運賃＋燃料サーチャージ'!Print_Area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データ総研</dc:creator>
  <cp:lastModifiedBy>陸災防</cp:lastModifiedBy>
  <cp:lastPrinted>2022-12-23T00:30:05Z</cp:lastPrinted>
  <dcterms:created xsi:type="dcterms:W3CDTF">2012-09-12T12:19:42Z</dcterms:created>
  <dcterms:modified xsi:type="dcterms:W3CDTF">2023-05-31T04:39:37Z</dcterms:modified>
</cp:coreProperties>
</file>